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8205" tabRatio="601" firstSheet="1" activeTab="4"/>
  </bookViews>
  <sheets>
    <sheet name="сводная карта" sheetId="1" r:id="rId1"/>
    <sheet name="свод 2021" sheetId="2" r:id="rId2"/>
    <sheet name="меню " sheetId="3" r:id="rId3"/>
    <sheet name="накопительная 2021брутто" sheetId="4" r:id="rId4"/>
    <sheet name="накопительная 2021 нетто  " sheetId="5" r:id="rId5"/>
    <sheet name="ККК" sheetId="6" r:id="rId6"/>
    <sheet name="объемы" sheetId="7" r:id="rId7"/>
  </sheets>
  <definedNames>
    <definedName name="_xlnm.Print_Titles" localSheetId="4">'накопительная 2021 нетто  '!$2:$3</definedName>
    <definedName name="_xlnm.Print_Titles" localSheetId="3">'накопительная 2021брутто'!$2:$3</definedName>
  </definedNames>
  <calcPr fullCalcOnLoad="1"/>
</workbook>
</file>

<file path=xl/sharedStrings.xml><?xml version="1.0" encoding="utf-8"?>
<sst xmlns="http://schemas.openxmlformats.org/spreadsheetml/2006/main" count="2339" uniqueCount="680">
  <si>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</si>
  <si>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</si>
  <si>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</si>
  <si>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</si>
  <si>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</si>
  <si>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</si>
  <si>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</si>
  <si>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</si>
  <si>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</si>
  <si>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</si>
  <si>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</si>
  <si>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</si>
  <si>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</si>
  <si>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</si>
  <si>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</si>
  <si>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</si>
  <si>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</si>
  <si>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</si>
  <si>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</si>
  <si>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</si>
  <si>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</si>
  <si>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</si>
  <si>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</si>
  <si>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</si>
  <si>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</si>
  <si>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</si>
  <si>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</si>
  <si>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</si>
  <si>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</si>
  <si>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</si>
  <si>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</si>
  <si>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</si>
  <si>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</si>
  <si>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</si>
  <si>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</si>
  <si>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</si>
  <si>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</si>
  <si>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</si>
  <si>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сыр</t>
  </si>
  <si>
    <t>капуста</t>
  </si>
  <si>
    <t>сливочное масло</t>
  </si>
  <si>
    <t>сухофрукты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</si>
  <si>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</si>
  <si>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</si>
  <si>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</si>
  <si>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</si>
  <si>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</si>
  <si>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какао</t>
  </si>
  <si>
    <t>огурец соленый</t>
  </si>
  <si>
    <t>ржаной</t>
  </si>
  <si>
    <t>Овощи порционные</t>
  </si>
  <si>
    <t>овощи</t>
  </si>
  <si>
    <t>Рис припущенный</t>
  </si>
  <si>
    <t xml:space="preserve">Молоко </t>
  </si>
  <si>
    <t>Азу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</si>
  <si>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</si>
  <si>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</si>
  <si>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</si>
  <si>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</si>
  <si>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</si>
  <si>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</si>
  <si>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</si>
  <si>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</si>
  <si>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</si>
  <si>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200/7</t>
  </si>
  <si>
    <t>Пюре морковное</t>
  </si>
  <si>
    <t>мука</t>
  </si>
  <si>
    <t>Каша "Дружба"</t>
  </si>
  <si>
    <t>70/30</t>
  </si>
  <si>
    <t>Винегрет</t>
  </si>
  <si>
    <t>кондитерское издел.</t>
  </si>
  <si>
    <t>Чай с молоком</t>
  </si>
  <si>
    <t xml:space="preserve">овощи </t>
  </si>
  <si>
    <t>50/30</t>
  </si>
  <si>
    <t>Салат из моркови</t>
  </si>
  <si>
    <t>200/50</t>
  </si>
  <si>
    <t>СОУС: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</si>
  <si>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</si>
  <si>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</si>
  <si>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</si>
  <si>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</si>
  <si>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</si>
  <si>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</si>
  <si>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</si>
  <si>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</si>
  <si>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</si>
  <si>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</si>
  <si>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</si>
  <si>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</si>
  <si>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</si>
  <si>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</si>
  <si>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Рыба по-польски</t>
  </si>
  <si>
    <t>Пирожок с капустой</t>
  </si>
  <si>
    <t>30/25</t>
  </si>
  <si>
    <t>20/25</t>
  </si>
  <si>
    <t>1-3 лет</t>
  </si>
  <si>
    <t>крупа, бобовые</t>
  </si>
  <si>
    <t>макаронные изд.</t>
  </si>
  <si>
    <t>1-3лет</t>
  </si>
  <si>
    <t xml:space="preserve">Омлет натуральный </t>
  </si>
  <si>
    <t>150/5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</si>
  <si>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</si>
  <si>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</si>
  <si>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</si>
  <si>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</si>
  <si>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</si>
  <si>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</si>
  <si>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</si>
  <si>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</si>
  <si>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</si>
  <si>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250/5</t>
  </si>
  <si>
    <t>с зеленым горошком</t>
  </si>
  <si>
    <t>с маслом</t>
  </si>
  <si>
    <t>30/5</t>
  </si>
  <si>
    <t>Биточек рыбный</t>
  </si>
  <si>
    <t xml:space="preserve">горох </t>
  </si>
  <si>
    <t>Макароны отварные</t>
  </si>
  <si>
    <t>с сыром</t>
  </si>
  <si>
    <t>Кнели из говядины</t>
  </si>
  <si>
    <t>60/30</t>
  </si>
  <si>
    <t>за 10 дней</t>
  </si>
  <si>
    <t>хлеб пшенич.</t>
  </si>
  <si>
    <t>Шницель из говядины</t>
  </si>
  <si>
    <t>Сложный гарнир</t>
  </si>
  <si>
    <t>30/14</t>
  </si>
  <si>
    <t>30</t>
  </si>
  <si>
    <t xml:space="preserve">молоко         </t>
  </si>
  <si>
    <t>среднее за 10 дней</t>
  </si>
  <si>
    <t>20/12,3</t>
  </si>
  <si>
    <t>140/50</t>
  </si>
  <si>
    <t>60/60</t>
  </si>
  <si>
    <t>соленым огурцом</t>
  </si>
  <si>
    <t>молочная</t>
  </si>
  <si>
    <t>70/70</t>
  </si>
  <si>
    <t>Булка "Домашняя"</t>
  </si>
  <si>
    <t>растит. масло</t>
  </si>
  <si>
    <t>сливоч. масло</t>
  </si>
  <si>
    <t>кондит. издел.</t>
  </si>
  <si>
    <t>100/50</t>
  </si>
  <si>
    <t>Суфле из кур</t>
  </si>
  <si>
    <t>Кисель из кураги</t>
  </si>
  <si>
    <t>крахмал</t>
  </si>
  <si>
    <t>70/20</t>
  </si>
  <si>
    <t>Пирожок с яблоком</t>
  </si>
  <si>
    <t>150/50</t>
  </si>
  <si>
    <t>250/15</t>
  </si>
  <si>
    <t>150/15</t>
  </si>
  <si>
    <t>Булка дорожная</t>
  </si>
  <si>
    <t>молочная прод.</t>
  </si>
  <si>
    <t>кофейн.напит.</t>
  </si>
  <si>
    <t>70/50</t>
  </si>
  <si>
    <t>ясли</t>
  </si>
  <si>
    <t>сад</t>
  </si>
  <si>
    <t>49/30</t>
  </si>
  <si>
    <t>69/30</t>
  </si>
  <si>
    <t>Голубцы ленивые</t>
  </si>
  <si>
    <t xml:space="preserve">говядина </t>
  </si>
  <si>
    <t xml:space="preserve">лук репчатый </t>
  </si>
  <si>
    <t>СВОДНАЯ КАРТА ПИТАНИЯ        2012 год</t>
  </si>
  <si>
    <t>Наименование блюд</t>
  </si>
  <si>
    <t>Выход блюд</t>
  </si>
  <si>
    <t>Омлет натуральный</t>
  </si>
  <si>
    <t>Каша гречневая молочная</t>
  </si>
  <si>
    <t>Хлеб с маслом</t>
  </si>
  <si>
    <t>ЗАВТРАК II</t>
  </si>
  <si>
    <t>Cок</t>
  </si>
  <si>
    <t>Салат из свеклы с соленым огурцом</t>
  </si>
  <si>
    <t>Суп  рыбный</t>
  </si>
  <si>
    <t>Компот свежих фруктов</t>
  </si>
  <si>
    <t>Хлеб пшеничный</t>
  </si>
  <si>
    <t>Молоко</t>
  </si>
  <si>
    <t>К/молочная продукция</t>
  </si>
  <si>
    <t>Кондитерские изделия</t>
  </si>
  <si>
    <t>Сырники из творога со сметан.соус.</t>
  </si>
  <si>
    <t>Котлета рыбная с  соусом</t>
  </si>
  <si>
    <t>Кофейный напиток с  молоком</t>
  </si>
  <si>
    <t>Щи со сметаной, мясом птицы</t>
  </si>
  <si>
    <t>150/5/15</t>
  </si>
  <si>
    <t>250/10/15</t>
  </si>
  <si>
    <t>Компот сухих фруктов</t>
  </si>
  <si>
    <t>Хлеб пшеничный/ржаной</t>
  </si>
  <si>
    <t xml:space="preserve">Рагу из овощей </t>
  </si>
  <si>
    <t>Чай  с сахаром</t>
  </si>
  <si>
    <t>Запеканка из творога с повидлом</t>
  </si>
  <si>
    <t>Каша манная молочная</t>
  </si>
  <si>
    <t>Салат из  моркови с зеленым горошком</t>
  </si>
  <si>
    <t xml:space="preserve">Борщ  с мясом птицы, сметаной </t>
  </si>
  <si>
    <t>150/15/5</t>
  </si>
  <si>
    <t>250/15/5</t>
  </si>
  <si>
    <t>Жаркое по-домашнему</t>
  </si>
  <si>
    <t>Компот изюма</t>
  </si>
  <si>
    <t>Булочка "Осенняя"</t>
  </si>
  <si>
    <t>Макароны отварные с овощами</t>
  </si>
  <si>
    <t>Каша пшеничная молочная</t>
  </si>
  <si>
    <t>Хлеб с маслом, сыром</t>
  </si>
  <si>
    <t>20/5/12,3</t>
  </si>
  <si>
    <t>30/5/14</t>
  </si>
  <si>
    <t>Салат "Зимний"</t>
  </si>
  <si>
    <t>Свекольник со сметаной</t>
  </si>
  <si>
    <t>Запеканка картофельная с овощами,соусом</t>
  </si>
  <si>
    <t>120/50</t>
  </si>
  <si>
    <t xml:space="preserve"> 5ДЕНЬ</t>
  </si>
  <si>
    <t>Пудинг  из  творога со  сладким соусом</t>
  </si>
  <si>
    <t>Вермешель молочная</t>
  </si>
  <si>
    <t>Салат из свеклы с морковью</t>
  </si>
  <si>
    <t>Рассольник ленин. со смет.,птицей</t>
  </si>
  <si>
    <t>250/5/15</t>
  </si>
  <si>
    <t>Каша гречневая рассыпчатая</t>
  </si>
  <si>
    <t>Запеканка овощная с соусом</t>
  </si>
  <si>
    <t>Каша  овсянная молочная</t>
  </si>
  <si>
    <t>Хлеб с сыром</t>
  </si>
  <si>
    <t>Салат из свеклы с чеснаком</t>
  </si>
  <si>
    <t>Суп с клецками, с мясом птицы</t>
  </si>
  <si>
    <t>150/25/15</t>
  </si>
  <si>
    <t>250/25/15</t>
  </si>
  <si>
    <t>Запеканка морков. с твор. с молоч.соус</t>
  </si>
  <si>
    <t xml:space="preserve"> 7ДЕНЬ</t>
  </si>
  <si>
    <t>Биточек  рыбный с  соусом</t>
  </si>
  <si>
    <t>Какао  с  молоком</t>
  </si>
  <si>
    <t>Хлеб  с маслом</t>
  </si>
  <si>
    <t>Салат из свежих овощей</t>
  </si>
  <si>
    <t>Плов из говядины</t>
  </si>
  <si>
    <t>Вартушка с творогом</t>
  </si>
  <si>
    <t>Каша ячневая молочная</t>
  </si>
  <si>
    <t>Хлеб с маслом,сыром</t>
  </si>
  <si>
    <t>Суп карт. с макар. изд. с птицей</t>
  </si>
  <si>
    <t>Сырники с молочным сладким соусом</t>
  </si>
  <si>
    <t>Чай  с лимоном</t>
  </si>
  <si>
    <t>150/7</t>
  </si>
  <si>
    <t>Колбаса отварная с соусом</t>
  </si>
  <si>
    <t>Чай  с молоком</t>
  </si>
  <si>
    <t>Салат соленых огурцов с луком</t>
  </si>
  <si>
    <t>Борщ со сметаной,мясом птицы</t>
  </si>
  <si>
    <t>150/10/15</t>
  </si>
  <si>
    <t>Каша геркулесовая молочная</t>
  </si>
  <si>
    <t>Салат из  свеклы с чеснаком</t>
  </si>
  <si>
    <t>Суп с бобовыми с курицей</t>
  </si>
  <si>
    <t>Картофель тушеный с мясом</t>
  </si>
  <si>
    <t>Кондитерское изделие</t>
  </si>
  <si>
    <t xml:space="preserve">Тефтели рыбные </t>
  </si>
  <si>
    <t>Биточек из мяса</t>
  </si>
  <si>
    <t xml:space="preserve">ДЛЯ ДЕТЕЙ С ДНЕВНЫМ ПРЕБЫВАНИЕМ В ДЕТСКОМ САДУ </t>
  </si>
  <si>
    <t>картофельная мука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</si>
  <si>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</si>
  <si>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</si>
  <si>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</si>
  <si>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</si>
  <si>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</si>
  <si>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</si>
  <si>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</si>
  <si>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</si>
  <si>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</si>
  <si>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</si>
  <si>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</si>
  <si>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</si>
  <si>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</si>
  <si>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</si>
  <si>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</si>
  <si>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</si>
  <si>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</si>
  <si>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</si>
  <si>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</si>
  <si>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</si>
  <si>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</si>
  <si>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</si>
  <si>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</si>
  <si>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</si>
  <si>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</si>
  <si>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</si>
  <si>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Каша  молочная "Дружба"</t>
  </si>
  <si>
    <t>12.30</t>
  </si>
  <si>
    <t>15.30</t>
  </si>
  <si>
    <t>Каша рисовая  молочная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</si>
  <si>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</si>
  <si>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</si>
  <si>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</si>
  <si>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</si>
  <si>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</si>
  <si>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</si>
  <si>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</si>
  <si>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</si>
  <si>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</si>
  <si>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</si>
  <si>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</si>
  <si>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</si>
  <si>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</si>
  <si>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</si>
  <si>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</si>
  <si>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</si>
  <si>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</si>
  <si>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</si>
  <si>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</si>
  <si>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</si>
  <si>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</si>
  <si>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</si>
  <si>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</si>
  <si>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</si>
  <si>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</si>
  <si>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</si>
  <si>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</si>
  <si>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</si>
  <si>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</si>
  <si>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</si>
  <si>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</si>
  <si>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</si>
  <si>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</si>
  <si>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</si>
  <si>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</si>
  <si>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</si>
  <si>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</si>
  <si>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</si>
  <si>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</si>
  <si>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</si>
  <si>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</si>
  <si>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</si>
  <si>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</si>
  <si>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</si>
  <si>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</si>
  <si>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</si>
  <si>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</si>
  <si>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</si>
  <si>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</si>
  <si>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</si>
  <si>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</si>
  <si>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</si>
  <si>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</si>
  <si>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</si>
  <si>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</si>
  <si>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</si>
  <si>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</si>
  <si>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</si>
  <si>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</si>
  <si>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</si>
  <si>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</si>
  <si>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</si>
  <si>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20/8,5</t>
  </si>
  <si>
    <t>25/</t>
  </si>
  <si>
    <t>20/</t>
  </si>
  <si>
    <t>25/12,5</t>
  </si>
  <si>
    <t>Компот из плодов или</t>
  </si>
  <si>
    <t>ягод сушенных</t>
  </si>
  <si>
    <t>15/5</t>
  </si>
  <si>
    <t>Суп картофельный  с мясными фрикадельми</t>
  </si>
  <si>
    <t>Чай с лимоном</t>
  </si>
  <si>
    <t>Каша из хлопьев овсянных "Геркулес"  молочная</t>
  </si>
  <si>
    <t>Салат картофельный с соленым огурцом</t>
  </si>
  <si>
    <t>Плов из отварной говядины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</si>
  <si>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</si>
  <si>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</si>
  <si>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</si>
  <si>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>Кисломолочная продукция(бифивид)</t>
  </si>
  <si>
    <t>Кисломолочное изделие(йогурт)</t>
  </si>
  <si>
    <t>Кисломолочная продукция(биокефир)</t>
  </si>
  <si>
    <t xml:space="preserve">Салат из моркови с зеленым горошком </t>
  </si>
  <si>
    <t>Кисломолочная продукция( снежок)</t>
  </si>
  <si>
    <t>Хлеб пшеничный /хлеб ржаной</t>
  </si>
  <si>
    <t>ОБЕД:</t>
  </si>
  <si>
    <t>Каша кукурузная  молочная</t>
  </si>
  <si>
    <t>Каша  пшенная  молочная</t>
  </si>
  <si>
    <t>Компот из смеси сухофруктов</t>
  </si>
  <si>
    <t>Биточек рыбный с молочным соусом</t>
  </si>
  <si>
    <t>Макаронные изделия отварные</t>
  </si>
  <si>
    <t>Голубцы ленивые со сметанным соусом</t>
  </si>
  <si>
    <t xml:space="preserve">Котлеты рыбные с </t>
  </si>
  <si>
    <t>75/30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</si>
  <si>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</si>
  <si>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</si>
  <si>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</si>
  <si>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</si>
  <si>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</si>
  <si>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</si>
  <si>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Фрикадельки из говядины с молочном соусе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</si>
  <si>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</si>
  <si>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</si>
  <si>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</si>
  <si>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</si>
  <si>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</si>
  <si>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</si>
  <si>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</si>
  <si>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</si>
  <si>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</si>
  <si>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</si>
  <si>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</si>
  <si>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</si>
  <si>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</si>
  <si>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</si>
  <si>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</si>
  <si>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</si>
  <si>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</si>
  <si>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</si>
  <si>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</si>
  <si>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</si>
  <si>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</si>
  <si>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</si>
  <si>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</si>
  <si>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</si>
  <si>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</si>
  <si>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</si>
  <si>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</si>
  <si>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Каша гречневая  молочная</t>
  </si>
  <si>
    <t>Батон нарезной  с сыром</t>
  </si>
  <si>
    <t>Овощи свежий порционный</t>
  </si>
  <si>
    <t>Батон нарезной с сыром</t>
  </si>
  <si>
    <t>Батон нарезной с маслом</t>
  </si>
  <si>
    <t>Компот  из кураги</t>
  </si>
  <si>
    <t>Каша овсянная молочная</t>
  </si>
  <si>
    <t>Пирожок печеный с яблоком</t>
  </si>
  <si>
    <t>Капуста тушеная с мясом</t>
  </si>
  <si>
    <t>Батон нарезной  c cыром</t>
  </si>
  <si>
    <t>Вареники ленивые с маслом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</si>
  <si>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</si>
  <si>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</si>
  <si>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</si>
  <si>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</si>
  <si>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</si>
  <si>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</si>
  <si>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</si>
  <si>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</si>
  <si>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</si>
  <si>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</si>
  <si>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</si>
  <si>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</si>
  <si>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</si>
  <si>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</si>
  <si>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</si>
  <si>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</si>
  <si>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</si>
  <si>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</si>
  <si>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</si>
  <si>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</si>
  <si>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</si>
  <si>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</si>
  <si>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</si>
  <si>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</si>
  <si>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Ведомость контроля за рационом питания                         2021 год нетто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</si>
  <si>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</si>
  <si>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</si>
  <si>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</si>
  <si>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</si>
  <si>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</si>
  <si>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</si>
  <si>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</si>
  <si>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</si>
  <si>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</si>
  <si>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</si>
  <si>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</si>
  <si>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</si>
  <si>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</si>
  <si>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</si>
  <si>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</si>
  <si>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</si>
  <si>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</si>
  <si>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</si>
  <si>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</si>
  <si>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</si>
  <si>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</si>
  <si>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</si>
  <si>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</si>
  <si>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</si>
  <si>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</si>
  <si>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</si>
  <si>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</si>
  <si>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</si>
  <si>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</si>
  <si>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</si>
  <si>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</si>
  <si>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</si>
  <si>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</si>
  <si>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</si>
  <si>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</si>
  <si>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</si>
  <si>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 вязкая на молоке</t>
  </si>
  <si>
    <t xml:space="preserve">Салат из отварной </t>
  </si>
  <si>
    <t xml:space="preserve">Салат из  отварной свеклы </t>
  </si>
  <si>
    <t>свеклы</t>
  </si>
  <si>
    <t>30/30</t>
  </si>
  <si>
    <t>масса вареного мяса</t>
  </si>
  <si>
    <t>масса припущ.моркови</t>
  </si>
  <si>
    <t xml:space="preserve"> масло сливочное</t>
  </si>
  <si>
    <t>Печень говяжья по - строгоновски</t>
  </si>
  <si>
    <t>25/20</t>
  </si>
  <si>
    <t>Пудинг творожный запеченный с молоч. слад.соусом</t>
  </si>
  <si>
    <t>Батон нарезной с  сыром</t>
  </si>
  <si>
    <t>20/8</t>
  </si>
  <si>
    <t xml:space="preserve">          </t>
  </si>
  <si>
    <t>Рыба тушеная с овощами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</si>
  <si>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</si>
  <si>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</si>
  <si>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</si>
  <si>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</si>
  <si>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</si>
  <si>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</si>
  <si>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</si>
  <si>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</si>
  <si>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</si>
  <si>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Запеканка  из печени с 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</si>
  <si>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</si>
  <si>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</si>
  <si>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</si>
  <si>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</si>
  <si>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</si>
  <si>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</si>
  <si>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</si>
  <si>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</si>
  <si>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</si>
  <si>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</si>
  <si>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</si>
  <si>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</si>
  <si>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</si>
  <si>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</si>
  <si>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</si>
  <si>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</si>
  <si>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</si>
  <si>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</si>
  <si>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</si>
  <si>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</si>
  <si>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 xml:space="preserve">Свекольник  с курицей со сметаной </t>
  </si>
  <si>
    <t>200/30/5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</si>
  <si>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</si>
  <si>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</si>
  <si>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</si>
  <si>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</si>
  <si>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</si>
  <si>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</si>
  <si>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</si>
  <si>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 xml:space="preserve">Суп картофельный с клецками,курицей </t>
  </si>
  <si>
    <t>200/25/30</t>
  </si>
  <si>
    <t>Суп из овощей с курицей</t>
  </si>
  <si>
    <t>150/25</t>
  </si>
  <si>
    <t>150/25/5</t>
  </si>
  <si>
    <t>150/20/25</t>
  </si>
  <si>
    <t>Суп картофельный с бобовыми,курицей</t>
  </si>
  <si>
    <t>180/50</t>
  </si>
  <si>
    <t>15/15</t>
  </si>
  <si>
    <t>160/10</t>
  </si>
  <si>
    <t>80/60</t>
  </si>
  <si>
    <t>150/40</t>
  </si>
  <si>
    <t>масса тушеной рыбы</t>
  </si>
  <si>
    <t>Запеканка картофельная с мясом</t>
  </si>
  <si>
    <t>160/30</t>
  </si>
  <si>
    <t>Запеканка картофельная</t>
  </si>
  <si>
    <t>Суп крестьянский с крупой и сметаной,мясом птицы</t>
  </si>
  <si>
    <t>200/10/30</t>
  </si>
  <si>
    <t>масса готового мяса</t>
  </si>
  <si>
    <t>СОУС СМЕТАННЫЙ:</t>
  </si>
  <si>
    <t>Борщ со свежей капусты с курицей и сметаной</t>
  </si>
  <si>
    <t>200/30/8</t>
  </si>
  <si>
    <t xml:space="preserve">Щи из свежей капусты с курицей, со сметаной </t>
  </si>
  <si>
    <t>с мясом птицы</t>
  </si>
  <si>
    <t>Борщ с капустой,курицей</t>
  </si>
  <si>
    <t xml:space="preserve"> с гренками,курицей</t>
  </si>
  <si>
    <t>200/20/30</t>
  </si>
  <si>
    <t>масса ролуфабриката</t>
  </si>
  <si>
    <t>сметаной,курицей</t>
  </si>
  <si>
    <t>Котлета мясная</t>
  </si>
  <si>
    <t>60/15</t>
  </si>
  <si>
    <t>Шницель мясной</t>
  </si>
  <si>
    <t>окл</t>
  </si>
  <si>
    <t xml:space="preserve">   </t>
  </si>
  <si>
    <t>вермешель</t>
  </si>
  <si>
    <t>10/30</t>
  </si>
  <si>
    <t xml:space="preserve">     </t>
  </si>
  <si>
    <t>курага</t>
  </si>
  <si>
    <t>Кисель из свежих  ягод</t>
  </si>
  <si>
    <t>Картофель отварной в молоке</t>
  </si>
  <si>
    <t xml:space="preserve">Картофель отварной </t>
  </si>
  <si>
    <t>в молоке</t>
  </si>
  <si>
    <t xml:space="preserve">Котлета мясная </t>
  </si>
  <si>
    <t xml:space="preserve">Пирожок печеный </t>
  </si>
  <si>
    <t>с капустой</t>
  </si>
  <si>
    <t>Жаркое по- домашнему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</si>
  <si>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</si>
  <si>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</si>
  <si>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</si>
  <si>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</si>
  <si>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</si>
  <si>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</si>
  <si>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</si>
  <si>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Кофейный напиток  с молоком сгущенным</t>
  </si>
  <si>
    <t>с мясом сметанным</t>
  </si>
  <si>
    <t>замена на цел. молоко</t>
  </si>
  <si>
    <t>Кисломолочное изделие</t>
  </si>
  <si>
    <t>Пирожок печенный с капустой</t>
  </si>
  <si>
    <t>сок фруктовый</t>
  </si>
  <si>
    <t>Cок фруктовый</t>
  </si>
  <si>
    <t>0,6/44</t>
  </si>
  <si>
    <t>0,6/0,44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</si>
  <si>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</si>
  <si>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</si>
  <si>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</si>
  <si>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</si>
  <si>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</si>
  <si>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</si>
  <si>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</si>
  <si>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</si>
  <si>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</si>
  <si>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 творожное  с джемом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</si>
  <si>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</si>
  <si>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</si>
  <si>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</si>
  <si>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</si>
  <si>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</si>
  <si>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</si>
  <si>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</si>
  <si>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</si>
  <si>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</si>
  <si>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</si>
  <si>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</si>
  <si>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 xml:space="preserve">Батон нарезной  </t>
  </si>
  <si>
    <t>15/</t>
  </si>
  <si>
    <t>15/8</t>
  </si>
  <si>
    <t>25/12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</si>
  <si>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</si>
  <si>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</si>
  <si>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</si>
  <si>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</si>
  <si>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</si>
  <si>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Шницель   из говядины с соусом молочным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</si>
  <si>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</si>
  <si>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</si>
  <si>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</si>
  <si>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</si>
  <si>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</si>
  <si>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</si>
  <si>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</si>
  <si>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</si>
  <si>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</si>
  <si>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</si>
  <si>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</si>
  <si>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</si>
  <si>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</si>
  <si>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</si>
  <si>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</si>
  <si>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Ведомость контроля за рационом питания                         2021 год брутто</t>
  </si>
  <si>
    <t>3/8,5</t>
  </si>
  <si>
    <t>8/23</t>
  </si>
  <si>
    <t>2011г</t>
  </si>
  <si>
    <t>растит. масло для смазки</t>
  </si>
  <si>
    <t>картофелем</t>
  </si>
  <si>
    <t>150/8</t>
  </si>
  <si>
    <t>10</t>
  </si>
  <si>
    <t>200/10</t>
  </si>
  <si>
    <t>8</t>
  </si>
  <si>
    <t>Биточки рыбные</t>
  </si>
  <si>
    <t>Биточки рыбные с молочным  соусом</t>
  </si>
  <si>
    <t xml:space="preserve">итого за 10 дней </t>
  </si>
  <si>
    <t>65/75</t>
  </si>
  <si>
    <t>норма в день по СанПин</t>
  </si>
  <si>
    <t>ясли-</t>
  </si>
  <si>
    <t>сад-</t>
  </si>
  <si>
    <t>Хлеб ржаной</t>
  </si>
  <si>
    <t>яйцо55,0</t>
  </si>
  <si>
    <t>Какао на молоке сгущеном</t>
  </si>
  <si>
    <t>Какао на  молоке сгущеном</t>
  </si>
  <si>
    <t>150/8/25</t>
  </si>
  <si>
    <t>и сметаной</t>
  </si>
  <si>
    <t>Оладьи из печени</t>
  </si>
  <si>
    <t>80/30</t>
  </si>
  <si>
    <t>по-кунцевски</t>
  </si>
  <si>
    <t>Ватрушка с джемом</t>
  </si>
  <si>
    <t>140/25</t>
  </si>
  <si>
    <t xml:space="preserve"> ср. норма кортофеля</t>
  </si>
  <si>
    <t>мясо I катег.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</si>
  <si>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</si>
  <si>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</si>
  <si>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</si>
  <si>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</si>
  <si>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</si>
  <si>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</si>
  <si>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</si>
  <si>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</si>
  <si>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</si>
  <si>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</si>
  <si>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МЕНЮ ПРИГОТОВЛЕННЫХ БЛЮД     МДОУ №     2021 ГОД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</si>
  <si>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</si>
  <si>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</si>
  <si>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</si>
  <si>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</si>
  <si>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СВОДНАЯ КАРТА ПИТАНИЯ   МДОУ №                                     2021 год</t>
  </si>
  <si>
    <t>молочная продукция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</si>
</sst>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</numFmts>
  <fonts count="9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9"/>
      <color indexed="56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i/>
      <sz val="9"/>
      <color indexed="17"/>
      <name val="Arial Cyr"/>
      <family val="0"/>
    </font>
    <font>
      <b/>
      <i/>
      <sz val="8"/>
      <color indexed="17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i/>
      <sz val="8"/>
      <color indexed="17"/>
      <name val="Arial Cyr"/>
      <family val="0"/>
    </font>
    <font>
      <b/>
      <i/>
      <sz val="8"/>
      <color indexed="50"/>
      <name val="Arial Cyr"/>
      <family val="0"/>
    </font>
    <font>
      <sz val="9"/>
      <color indexed="17"/>
      <name val="Arial Cyr"/>
      <family val="0"/>
    </font>
    <font>
      <b/>
      <i/>
      <sz val="10"/>
      <color indexed="17"/>
      <name val="Arial Cyr"/>
      <family val="0"/>
    </font>
    <font>
      <b/>
      <i/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/>
      <name val="Arial Cyr"/>
      <family val="0"/>
    </font>
    <font>
      <sz val="9"/>
      <color theme="3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b/>
      <i/>
      <sz val="9"/>
      <color rgb="FF00B050"/>
      <name val="Arial Cyr"/>
      <family val="0"/>
    </font>
    <font>
      <b/>
      <i/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0"/>
    </font>
    <font>
      <i/>
      <sz val="8"/>
      <color rgb="FF00B050"/>
      <name val="Arial Cyr"/>
      <family val="0"/>
    </font>
    <font>
      <b/>
      <i/>
      <sz val="8"/>
      <color rgb="FF92D050"/>
      <name val="Arial Cyr"/>
      <family val="0"/>
    </font>
    <font>
      <sz val="10"/>
      <color rgb="FFFF0000"/>
      <name val="Arial Cyr"/>
      <family val="0"/>
    </font>
    <font>
      <sz val="9"/>
      <color rgb="FF00B050"/>
      <name val="Arial Cyr"/>
      <family val="0"/>
    </font>
    <font>
      <b/>
      <i/>
      <sz val="10"/>
      <color rgb="FF00B050"/>
      <name val="Arial Cyr"/>
      <family val="0"/>
    </font>
    <font>
      <b/>
      <i/>
      <sz val="8"/>
      <color theme="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82" fillId="0" borderId="10" xfId="0" applyFont="1" applyFill="1" applyBorder="1" applyAlignment="1">
      <alignment horizontal="left"/>
    </xf>
    <xf numFmtId="0" fontId="82" fillId="0" borderId="1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right"/>
    </xf>
    <xf numFmtId="177" fontId="14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11" xfId="0" applyFont="1" applyBorder="1" applyAlignment="1">
      <alignment/>
    </xf>
    <xf numFmtId="177" fontId="86" fillId="0" borderId="10" xfId="0" applyNumberFormat="1" applyFont="1" applyBorder="1" applyAlignment="1">
      <alignment horizontal="left"/>
    </xf>
    <xf numFmtId="0" fontId="86" fillId="0" borderId="15" xfId="0" applyFont="1" applyFill="1" applyBorder="1" applyAlignment="1">
      <alignment/>
    </xf>
    <xf numFmtId="0" fontId="86" fillId="0" borderId="16" xfId="0" applyFont="1" applyBorder="1" applyAlignment="1">
      <alignment/>
    </xf>
    <xf numFmtId="0" fontId="87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88" fillId="0" borderId="10" xfId="0" applyFont="1" applyBorder="1" applyAlignment="1">
      <alignment/>
    </xf>
    <xf numFmtId="0" fontId="82" fillId="33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right"/>
    </xf>
    <xf numFmtId="0" fontId="82" fillId="33" borderId="10" xfId="0" applyFont="1" applyFill="1" applyBorder="1" applyAlignment="1">
      <alignment/>
    </xf>
    <xf numFmtId="0" fontId="89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90" fillId="0" borderId="10" xfId="0" applyFont="1" applyBorder="1" applyAlignment="1">
      <alignment horizontal="left"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" fillId="34" borderId="0" xfId="0" applyFont="1" applyFill="1" applyAlignment="1">
      <alignment/>
    </xf>
    <xf numFmtId="177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7" fillId="33" borderId="11" xfId="0" applyFont="1" applyFill="1" applyBorder="1" applyAlignment="1">
      <alignment/>
    </xf>
    <xf numFmtId="49" fontId="8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91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91" fillId="33" borderId="10" xfId="0" applyFont="1" applyFill="1" applyBorder="1" applyAlignment="1">
      <alignment/>
    </xf>
    <xf numFmtId="0" fontId="9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1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1" fillId="33" borderId="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87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7" fillId="33" borderId="10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6" fillId="33" borderId="10" xfId="0" applyFont="1" applyFill="1" applyBorder="1" applyAlignment="1">
      <alignment horizontal="left"/>
    </xf>
    <xf numFmtId="0" fontId="86" fillId="0" borderId="15" xfId="0" applyFont="1" applyFill="1" applyBorder="1" applyAlignment="1">
      <alignment horizontal="left"/>
    </xf>
    <xf numFmtId="0" fontId="9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9" fillId="33" borderId="10" xfId="0" applyFont="1" applyFill="1" applyBorder="1" applyAlignment="1">
      <alignment horizontal="left"/>
    </xf>
    <xf numFmtId="0" fontId="87" fillId="0" borderId="11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86" fillId="0" borderId="16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91" fillId="33" borderId="0" xfId="0" applyFont="1" applyFill="1" applyAlignment="1">
      <alignment/>
    </xf>
    <xf numFmtId="0" fontId="0" fillId="33" borderId="0" xfId="0" applyFill="1" applyBorder="1" applyAlignment="1">
      <alignment/>
    </xf>
    <xf numFmtId="177" fontId="91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9" fillId="0" borderId="1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16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zoomScalePageLayoutView="0" workbookViewId="0" topLeftCell="A160">
      <selection activeCell="B198" sqref="B198"/>
    </sheetView>
  </sheetViews>
  <sheetFormatPr defaultColWidth="9.00390625" defaultRowHeight="12.75"/>
  <cols>
    <col min="1" max="1" width="14.125" style="0" customWidth="1"/>
    <col min="2" max="2" width="36.375" style="0" customWidth="1"/>
    <col min="3" max="3" width="18.375" style="0" customWidth="1"/>
    <col min="4" max="4" width="18.625" style="0" customWidth="1"/>
  </cols>
  <sheetData>
    <row r="1" spans="1:4" ht="18" customHeight="1">
      <c r="A1" s="213" t="s">
        <v>158</v>
      </c>
      <c r="B1" s="214"/>
      <c r="C1" s="214"/>
      <c r="D1" s="214"/>
    </row>
    <row r="2" spans="1:4" ht="19.5" customHeight="1">
      <c r="A2" s="28"/>
      <c r="B2" s="28" t="s">
        <v>159</v>
      </c>
      <c r="C2" s="215" t="s">
        <v>160</v>
      </c>
      <c r="D2" s="216"/>
    </row>
    <row r="3" spans="1:4" ht="12.75">
      <c r="A3" s="28"/>
      <c r="B3" s="28"/>
      <c r="C3" s="29" t="s">
        <v>151</v>
      </c>
      <c r="D3" s="29" t="s">
        <v>152</v>
      </c>
    </row>
    <row r="4" spans="1:4" ht="16.5" customHeight="1">
      <c r="A4" s="217" t="s">
        <v>8</v>
      </c>
      <c r="B4" s="218"/>
      <c r="C4" s="1"/>
      <c r="D4" s="1"/>
    </row>
    <row r="5" spans="1:4" ht="15.75" customHeight="1">
      <c r="A5" s="3" t="s">
        <v>9</v>
      </c>
      <c r="B5" s="1" t="s">
        <v>161</v>
      </c>
      <c r="C5" s="30">
        <v>50</v>
      </c>
      <c r="D5" s="30">
        <v>70</v>
      </c>
    </row>
    <row r="6" spans="1:4" ht="15.75" customHeight="1">
      <c r="A6" s="1"/>
      <c r="B6" s="1" t="s">
        <v>162</v>
      </c>
      <c r="C6" s="30">
        <v>120</v>
      </c>
      <c r="D6" s="30">
        <v>200</v>
      </c>
    </row>
    <row r="7" spans="1:4" ht="15.75" customHeight="1">
      <c r="A7" s="1"/>
      <c r="B7" s="1" t="s">
        <v>71</v>
      </c>
      <c r="C7" s="30">
        <v>150</v>
      </c>
      <c r="D7" s="30">
        <v>200</v>
      </c>
    </row>
    <row r="8" spans="1:4" ht="16.5" customHeight="1">
      <c r="A8" s="1"/>
      <c r="B8" s="1" t="s">
        <v>163</v>
      </c>
      <c r="C8" s="31" t="s">
        <v>103</v>
      </c>
      <c r="D8" s="31" t="s">
        <v>113</v>
      </c>
    </row>
    <row r="9" spans="1:4" ht="12.75">
      <c r="A9" s="1"/>
      <c r="B9" s="1"/>
      <c r="C9" s="30"/>
      <c r="D9" s="30"/>
    </row>
    <row r="10" spans="1:4" ht="16.5" customHeight="1">
      <c r="A10" s="1" t="s">
        <v>164</v>
      </c>
      <c r="B10" s="1" t="s">
        <v>165</v>
      </c>
      <c r="C10" s="30">
        <v>100</v>
      </c>
      <c r="D10" s="30">
        <v>100</v>
      </c>
    </row>
    <row r="11" spans="1:4" ht="12.75">
      <c r="A11" s="1"/>
      <c r="B11" s="1"/>
      <c r="C11" s="30"/>
      <c r="D11" s="30"/>
    </row>
    <row r="12" spans="1:4" ht="17.25" customHeight="1">
      <c r="A12" s="1" t="s">
        <v>15</v>
      </c>
      <c r="B12" s="1" t="s">
        <v>166</v>
      </c>
      <c r="C12" s="30">
        <v>40</v>
      </c>
      <c r="D12" s="30">
        <v>60</v>
      </c>
    </row>
    <row r="13" spans="1:4" ht="18.75" customHeight="1">
      <c r="A13" s="1"/>
      <c r="B13" s="1" t="s">
        <v>167</v>
      </c>
      <c r="C13" s="30">
        <v>150</v>
      </c>
      <c r="D13" s="30">
        <v>250</v>
      </c>
    </row>
    <row r="14" spans="1:4" ht="15" customHeight="1">
      <c r="A14" s="1"/>
      <c r="B14" s="1" t="s">
        <v>54</v>
      </c>
      <c r="C14" s="30">
        <v>150</v>
      </c>
      <c r="D14" s="30">
        <v>220</v>
      </c>
    </row>
    <row r="15" spans="1:4" ht="16.5" customHeight="1">
      <c r="A15" s="1"/>
      <c r="B15" s="1" t="s">
        <v>168</v>
      </c>
      <c r="C15" s="30">
        <v>150</v>
      </c>
      <c r="D15" s="30">
        <v>200</v>
      </c>
    </row>
    <row r="16" spans="1:4" ht="17.25" customHeight="1">
      <c r="A16" s="1"/>
      <c r="B16" s="1" t="s">
        <v>169</v>
      </c>
      <c r="C16" s="30">
        <v>25</v>
      </c>
      <c r="D16" s="30">
        <v>30</v>
      </c>
    </row>
    <row r="17" spans="1:4" ht="15" customHeight="1">
      <c r="A17" s="1"/>
      <c r="B17" s="1"/>
      <c r="C17" s="30"/>
      <c r="D17" s="30"/>
    </row>
    <row r="18" spans="1:4" ht="15" customHeight="1">
      <c r="A18" s="1" t="s">
        <v>24</v>
      </c>
      <c r="B18" s="1" t="s">
        <v>170</v>
      </c>
      <c r="C18" s="30"/>
      <c r="D18" s="30">
        <v>200</v>
      </c>
    </row>
    <row r="19" spans="1:4" ht="15.75" customHeight="1">
      <c r="A19" s="1"/>
      <c r="B19" s="1" t="s">
        <v>171</v>
      </c>
      <c r="C19" s="30">
        <v>150</v>
      </c>
      <c r="D19" s="30"/>
    </row>
    <row r="20" spans="1:4" ht="16.5" customHeight="1">
      <c r="A20" s="1"/>
      <c r="B20" s="1" t="s">
        <v>172</v>
      </c>
      <c r="C20" s="30">
        <v>12</v>
      </c>
      <c r="D20" s="30">
        <v>30</v>
      </c>
    </row>
    <row r="21" spans="1:4" ht="16.5" customHeight="1">
      <c r="A21" s="1"/>
      <c r="B21" s="1" t="s">
        <v>28</v>
      </c>
      <c r="C21" s="30">
        <v>100</v>
      </c>
      <c r="D21" s="30">
        <v>100</v>
      </c>
    </row>
    <row r="22" spans="1:4" ht="12.75">
      <c r="A22" s="1"/>
      <c r="B22" s="1"/>
      <c r="C22" s="30"/>
      <c r="D22" s="30"/>
    </row>
    <row r="23" spans="1:4" ht="15.75" customHeight="1">
      <c r="A23" s="1" t="s">
        <v>31</v>
      </c>
      <c r="B23" s="1" t="s">
        <v>173</v>
      </c>
      <c r="C23" s="30" t="s">
        <v>73</v>
      </c>
      <c r="D23" s="30" t="s">
        <v>119</v>
      </c>
    </row>
    <row r="24" spans="1:4" ht="16.5" customHeight="1">
      <c r="A24" s="1"/>
      <c r="B24" s="1" t="s">
        <v>67</v>
      </c>
      <c r="C24" s="30">
        <v>120</v>
      </c>
      <c r="D24" s="30">
        <v>200</v>
      </c>
    </row>
    <row r="25" spans="1:4" ht="16.5" customHeight="1">
      <c r="A25" s="1"/>
      <c r="B25" s="1" t="s">
        <v>62</v>
      </c>
      <c r="C25" s="30">
        <v>150</v>
      </c>
      <c r="D25" s="30">
        <v>200</v>
      </c>
    </row>
    <row r="26" spans="1:4" ht="18" customHeight="1">
      <c r="A26" s="1"/>
      <c r="B26" s="1" t="s">
        <v>169</v>
      </c>
      <c r="C26" s="30">
        <v>20</v>
      </c>
      <c r="D26" s="30">
        <v>30</v>
      </c>
    </row>
    <row r="27" spans="1:4" ht="12.75">
      <c r="A27" s="217" t="s">
        <v>37</v>
      </c>
      <c r="B27" s="218"/>
      <c r="C27" s="1"/>
      <c r="D27" s="1"/>
    </row>
    <row r="28" spans="1:4" ht="16.5" customHeight="1">
      <c r="A28" s="3" t="s">
        <v>9</v>
      </c>
      <c r="B28" s="1" t="s">
        <v>50</v>
      </c>
      <c r="C28" s="30">
        <v>40</v>
      </c>
      <c r="D28" s="30">
        <v>60</v>
      </c>
    </row>
    <row r="29" spans="1:4" ht="18" customHeight="1">
      <c r="A29" s="3"/>
      <c r="B29" s="1" t="s">
        <v>52</v>
      </c>
      <c r="C29" s="30">
        <v>90</v>
      </c>
      <c r="D29" s="30">
        <v>120</v>
      </c>
    </row>
    <row r="30" spans="1:4" ht="16.5" customHeight="1">
      <c r="A30" s="3"/>
      <c r="B30" s="1" t="s">
        <v>174</v>
      </c>
      <c r="C30" s="30" t="s">
        <v>119</v>
      </c>
      <c r="D30" s="30" t="s">
        <v>68</v>
      </c>
    </row>
    <row r="31" spans="1:4" ht="17.25" customHeight="1">
      <c r="A31" s="1"/>
      <c r="B31" s="1" t="s">
        <v>175</v>
      </c>
      <c r="C31" s="30">
        <v>150</v>
      </c>
      <c r="D31" s="30">
        <v>200</v>
      </c>
    </row>
    <row r="32" spans="1:4" ht="16.5" customHeight="1">
      <c r="A32" s="1"/>
      <c r="B32" s="1" t="s">
        <v>163</v>
      </c>
      <c r="C32" s="31" t="s">
        <v>103</v>
      </c>
      <c r="D32" s="31" t="s">
        <v>113</v>
      </c>
    </row>
    <row r="33" spans="1:4" ht="12.75">
      <c r="A33" s="1"/>
      <c r="B33" s="1"/>
      <c r="C33" s="1"/>
      <c r="D33" s="1"/>
    </row>
    <row r="34" spans="1:4" ht="12.75">
      <c r="A34" s="1" t="s">
        <v>164</v>
      </c>
      <c r="B34" s="1" t="s">
        <v>165</v>
      </c>
      <c r="C34" s="30">
        <v>100</v>
      </c>
      <c r="D34" s="30">
        <v>100</v>
      </c>
    </row>
    <row r="35" spans="1:4" ht="12.75">
      <c r="A35" s="1"/>
      <c r="B35" s="1"/>
      <c r="C35" s="30"/>
      <c r="D35" s="30"/>
    </row>
    <row r="36" spans="1:4" ht="16.5" customHeight="1">
      <c r="A36" s="1" t="s">
        <v>15</v>
      </c>
      <c r="B36" s="1" t="s">
        <v>69</v>
      </c>
      <c r="C36" s="30">
        <v>40</v>
      </c>
      <c r="D36" s="30">
        <v>60</v>
      </c>
    </row>
    <row r="37" spans="1:4" ht="18" customHeight="1">
      <c r="A37" s="1"/>
      <c r="B37" s="1" t="s">
        <v>176</v>
      </c>
      <c r="C37" s="30" t="s">
        <v>177</v>
      </c>
      <c r="D37" s="30" t="s">
        <v>178</v>
      </c>
    </row>
    <row r="38" spans="1:4" ht="13.5" customHeight="1">
      <c r="A38" s="1"/>
      <c r="B38" s="1" t="s">
        <v>118</v>
      </c>
      <c r="C38" s="30">
        <v>50</v>
      </c>
      <c r="D38" s="30">
        <v>70</v>
      </c>
    </row>
    <row r="39" spans="1:4" ht="14.25" customHeight="1">
      <c r="A39" s="1"/>
      <c r="B39" s="1" t="s">
        <v>34</v>
      </c>
      <c r="C39" s="30">
        <v>120</v>
      </c>
      <c r="D39" s="30">
        <v>150</v>
      </c>
    </row>
    <row r="40" spans="1:4" ht="15" customHeight="1">
      <c r="A40" s="1"/>
      <c r="B40" s="1" t="s">
        <v>179</v>
      </c>
      <c r="C40" s="30">
        <v>150</v>
      </c>
      <c r="D40" s="30">
        <v>200</v>
      </c>
    </row>
    <row r="41" spans="1:4" ht="13.5" customHeight="1">
      <c r="A41" s="1"/>
      <c r="B41" s="1" t="s">
        <v>180</v>
      </c>
      <c r="C41" s="30" t="s">
        <v>94</v>
      </c>
      <c r="D41" s="30" t="s">
        <v>93</v>
      </c>
    </row>
    <row r="42" spans="1:4" ht="12.75">
      <c r="A42" s="1"/>
      <c r="B42" s="1"/>
      <c r="C42" s="30"/>
      <c r="D42" s="30"/>
    </row>
    <row r="43" spans="1:4" ht="16.5" customHeight="1">
      <c r="A43" s="1" t="s">
        <v>24</v>
      </c>
      <c r="B43" s="1" t="s">
        <v>171</v>
      </c>
      <c r="C43" s="30">
        <v>150</v>
      </c>
      <c r="D43" s="30">
        <v>200</v>
      </c>
    </row>
    <row r="44" spans="1:4" ht="18" customHeight="1">
      <c r="A44" s="1"/>
      <c r="B44" s="1" t="s">
        <v>143</v>
      </c>
      <c r="C44" s="30">
        <v>60</v>
      </c>
      <c r="D44" s="30">
        <v>70</v>
      </c>
    </row>
    <row r="45" spans="1:4" ht="12.75">
      <c r="A45" s="1"/>
      <c r="B45" s="1"/>
      <c r="C45" s="30"/>
      <c r="D45" s="30"/>
    </row>
    <row r="46" spans="1:4" ht="12.75">
      <c r="A46" s="1" t="s">
        <v>31</v>
      </c>
      <c r="B46" s="1" t="s">
        <v>181</v>
      </c>
      <c r="C46" s="30">
        <v>200</v>
      </c>
      <c r="D46" s="30">
        <v>250</v>
      </c>
    </row>
    <row r="47" spans="1:4" ht="12.75">
      <c r="A47" s="1"/>
      <c r="B47" s="1" t="s">
        <v>182</v>
      </c>
      <c r="C47" s="30">
        <v>180</v>
      </c>
      <c r="D47" s="30">
        <v>200</v>
      </c>
    </row>
    <row r="48" spans="1:4" ht="12.75">
      <c r="A48" s="1"/>
      <c r="B48" s="1" t="s">
        <v>169</v>
      </c>
      <c r="C48" s="30">
        <v>20</v>
      </c>
      <c r="D48" s="30">
        <v>30</v>
      </c>
    </row>
    <row r="49" spans="1:4" ht="12.75">
      <c r="A49" s="1"/>
      <c r="B49" s="1" t="s">
        <v>28</v>
      </c>
      <c r="C49" s="30">
        <v>70</v>
      </c>
      <c r="D49" s="30">
        <v>80</v>
      </c>
    </row>
    <row r="50" spans="1:4" ht="20.25" customHeight="1">
      <c r="A50" s="217" t="s">
        <v>85</v>
      </c>
      <c r="B50" s="218"/>
      <c r="C50" s="1"/>
      <c r="D50" s="1"/>
    </row>
    <row r="51" spans="1:4" ht="15" customHeight="1">
      <c r="A51" s="3" t="s">
        <v>9</v>
      </c>
      <c r="B51" s="1" t="s">
        <v>183</v>
      </c>
      <c r="C51" s="30" t="s">
        <v>142</v>
      </c>
      <c r="D51" s="30" t="s">
        <v>138</v>
      </c>
    </row>
    <row r="52" spans="1:4" ht="16.5" customHeight="1">
      <c r="A52" s="1"/>
      <c r="B52" s="1" t="s">
        <v>184</v>
      </c>
      <c r="C52" s="30">
        <v>120</v>
      </c>
      <c r="D52" s="30">
        <v>200</v>
      </c>
    </row>
    <row r="53" spans="1:4" ht="15.75" customHeight="1">
      <c r="A53" s="1"/>
      <c r="B53" s="1" t="s">
        <v>175</v>
      </c>
      <c r="C53" s="30">
        <v>150</v>
      </c>
      <c r="D53" s="30">
        <v>200</v>
      </c>
    </row>
    <row r="54" spans="1:4" ht="15" customHeight="1">
      <c r="A54" s="1"/>
      <c r="B54" s="1" t="s">
        <v>163</v>
      </c>
      <c r="C54" s="31" t="s">
        <v>103</v>
      </c>
      <c r="D54" s="31" t="s">
        <v>113</v>
      </c>
    </row>
    <row r="55" spans="1:4" ht="12.75">
      <c r="A55" s="1"/>
      <c r="B55" s="1"/>
      <c r="C55" s="31"/>
      <c r="D55" s="30"/>
    </row>
    <row r="56" spans="1:4" ht="12.75">
      <c r="A56" s="1" t="s">
        <v>164</v>
      </c>
      <c r="B56" s="1" t="s">
        <v>165</v>
      </c>
      <c r="C56" s="30">
        <v>100</v>
      </c>
      <c r="D56" s="30">
        <v>100</v>
      </c>
    </row>
    <row r="57" spans="1:4" ht="12.75">
      <c r="A57" s="1"/>
      <c r="B57" s="1"/>
      <c r="C57" s="31"/>
      <c r="D57" s="30"/>
    </row>
    <row r="58" spans="1:4" ht="12.75">
      <c r="A58" s="1" t="s">
        <v>15</v>
      </c>
      <c r="B58" s="1" t="s">
        <v>185</v>
      </c>
      <c r="C58" s="30">
        <v>40</v>
      </c>
      <c r="D58" s="30">
        <v>60</v>
      </c>
    </row>
    <row r="59" spans="1:4" ht="15" customHeight="1">
      <c r="A59" s="1"/>
      <c r="B59" s="1" t="s">
        <v>186</v>
      </c>
      <c r="C59" s="30" t="s">
        <v>187</v>
      </c>
      <c r="D59" s="30" t="s">
        <v>188</v>
      </c>
    </row>
    <row r="60" spans="1:4" ht="15" customHeight="1">
      <c r="A60" s="1"/>
      <c r="B60" s="1" t="s">
        <v>189</v>
      </c>
      <c r="C60" s="30">
        <v>150</v>
      </c>
      <c r="D60" s="30">
        <v>210</v>
      </c>
    </row>
    <row r="61" spans="1:4" ht="15" customHeight="1">
      <c r="A61" s="1"/>
      <c r="B61" s="1" t="s">
        <v>190</v>
      </c>
      <c r="C61" s="30">
        <v>180</v>
      </c>
      <c r="D61" s="30">
        <v>200</v>
      </c>
    </row>
    <row r="62" spans="1:4" ht="16.5" customHeight="1">
      <c r="A62" s="1"/>
      <c r="B62" s="1" t="s">
        <v>180</v>
      </c>
      <c r="C62" s="30" t="s">
        <v>61</v>
      </c>
      <c r="D62" s="30" t="s">
        <v>93</v>
      </c>
    </row>
    <row r="63" spans="1:4" ht="12.75">
      <c r="A63" s="1"/>
      <c r="B63" s="1"/>
      <c r="C63" s="30"/>
      <c r="D63" s="30"/>
    </row>
    <row r="64" spans="1:4" ht="15" customHeight="1">
      <c r="A64" s="1" t="s">
        <v>24</v>
      </c>
      <c r="B64" s="1" t="s">
        <v>171</v>
      </c>
      <c r="C64" s="30">
        <v>150</v>
      </c>
      <c r="D64" s="30">
        <v>200</v>
      </c>
    </row>
    <row r="65" spans="1:4" ht="15.75" customHeight="1">
      <c r="A65" s="1"/>
      <c r="B65" s="1" t="s">
        <v>191</v>
      </c>
      <c r="C65" s="30">
        <v>50</v>
      </c>
      <c r="D65" s="30">
        <v>70</v>
      </c>
    </row>
    <row r="66" spans="1:4" ht="12.75">
      <c r="A66" s="1"/>
      <c r="B66" s="1"/>
      <c r="C66" s="30"/>
      <c r="D66" s="30"/>
    </row>
    <row r="67" spans="1:4" ht="12.75">
      <c r="A67" s="1" t="s">
        <v>31</v>
      </c>
      <c r="B67" s="1" t="s">
        <v>50</v>
      </c>
      <c r="C67" s="30">
        <v>50</v>
      </c>
      <c r="D67" s="30"/>
    </row>
    <row r="68" spans="1:4" ht="12.75">
      <c r="A68" s="1"/>
      <c r="B68" s="1" t="s">
        <v>114</v>
      </c>
      <c r="C68" s="30">
        <v>50</v>
      </c>
      <c r="D68" s="30">
        <v>50</v>
      </c>
    </row>
    <row r="69" spans="1:4" ht="12.75">
      <c r="A69" s="1"/>
      <c r="B69" s="1" t="s">
        <v>192</v>
      </c>
      <c r="C69" s="30">
        <v>120</v>
      </c>
      <c r="D69" s="30">
        <v>160</v>
      </c>
    </row>
    <row r="70" spans="1:4" ht="12.75">
      <c r="A70" s="1"/>
      <c r="B70" s="1" t="s">
        <v>182</v>
      </c>
      <c r="C70" s="30">
        <v>150</v>
      </c>
      <c r="D70" s="30">
        <v>200</v>
      </c>
    </row>
    <row r="71" spans="1:4" ht="12.75">
      <c r="A71" s="1"/>
      <c r="B71" s="1" t="s">
        <v>169</v>
      </c>
      <c r="C71" s="30">
        <v>20</v>
      </c>
      <c r="D71" s="30">
        <v>30</v>
      </c>
    </row>
    <row r="72" spans="1:4" ht="12.75">
      <c r="A72" s="1"/>
      <c r="B72" s="1" t="s">
        <v>28</v>
      </c>
      <c r="C72" s="30">
        <v>100</v>
      </c>
      <c r="D72" s="30">
        <v>100</v>
      </c>
    </row>
    <row r="73" spans="1:4" ht="12.75">
      <c r="A73" s="217" t="s">
        <v>86</v>
      </c>
      <c r="B73" s="218"/>
      <c r="C73" s="1"/>
      <c r="D73" s="1"/>
    </row>
    <row r="74" spans="1:4" ht="15.75" customHeight="1">
      <c r="A74" s="3" t="s">
        <v>9</v>
      </c>
      <c r="B74" s="1" t="s">
        <v>161</v>
      </c>
      <c r="C74" s="30">
        <v>50</v>
      </c>
      <c r="D74" s="30">
        <v>70</v>
      </c>
    </row>
    <row r="75" spans="1:4" ht="15.75" customHeight="1">
      <c r="A75" s="1"/>
      <c r="B75" s="1" t="s">
        <v>193</v>
      </c>
      <c r="C75" s="30">
        <v>120</v>
      </c>
      <c r="D75" s="30">
        <v>200</v>
      </c>
    </row>
    <row r="76" spans="1:4" ht="14.25" customHeight="1">
      <c r="A76" s="1"/>
      <c r="B76" s="1" t="s">
        <v>175</v>
      </c>
      <c r="C76" s="30">
        <v>150</v>
      </c>
      <c r="D76" s="30">
        <v>200</v>
      </c>
    </row>
    <row r="77" spans="1:4" ht="15" customHeight="1">
      <c r="A77" s="1"/>
      <c r="B77" s="1" t="s">
        <v>194</v>
      </c>
      <c r="C77" s="31" t="s">
        <v>195</v>
      </c>
      <c r="D77" s="31" t="s">
        <v>196</v>
      </c>
    </row>
    <row r="78" spans="1:4" ht="12.75">
      <c r="A78" s="1"/>
      <c r="B78" s="1"/>
      <c r="C78" s="1"/>
      <c r="D78" s="1"/>
    </row>
    <row r="79" spans="1:4" ht="12.75">
      <c r="A79" s="1" t="s">
        <v>164</v>
      </c>
      <c r="B79" s="1" t="s">
        <v>165</v>
      </c>
      <c r="C79" s="30">
        <v>100</v>
      </c>
      <c r="D79" s="30">
        <v>100</v>
      </c>
    </row>
    <row r="80" spans="1:4" ht="12.75">
      <c r="A80" s="1"/>
      <c r="B80" s="1"/>
      <c r="C80" s="1"/>
      <c r="D80" s="1"/>
    </row>
    <row r="81" spans="1:4" ht="16.5" customHeight="1">
      <c r="A81" s="1" t="s">
        <v>15</v>
      </c>
      <c r="B81" s="1" t="s">
        <v>197</v>
      </c>
      <c r="C81" s="30">
        <v>40</v>
      </c>
      <c r="D81" s="30">
        <v>60</v>
      </c>
    </row>
    <row r="82" spans="2:4" ht="15.75" customHeight="1">
      <c r="B82" s="1" t="s">
        <v>198</v>
      </c>
      <c r="C82" s="30" t="s">
        <v>100</v>
      </c>
      <c r="D82" s="30" t="s">
        <v>110</v>
      </c>
    </row>
    <row r="83" spans="1:4" ht="15.75" customHeight="1">
      <c r="A83" s="1"/>
      <c r="B83" s="1" t="s">
        <v>139</v>
      </c>
      <c r="C83" s="30">
        <v>50</v>
      </c>
      <c r="D83" s="30">
        <v>70</v>
      </c>
    </row>
    <row r="84" spans="1:4" ht="15.75" customHeight="1">
      <c r="A84" s="1"/>
      <c r="B84" s="1" t="s">
        <v>55</v>
      </c>
      <c r="C84" s="30">
        <v>120</v>
      </c>
      <c r="D84" s="30">
        <v>150</v>
      </c>
    </row>
    <row r="85" spans="1:4" ht="14.25" customHeight="1">
      <c r="A85" s="1"/>
      <c r="B85" s="1" t="s">
        <v>168</v>
      </c>
      <c r="C85" s="30">
        <v>150</v>
      </c>
      <c r="D85" s="30">
        <v>200</v>
      </c>
    </row>
    <row r="86" spans="1:4" ht="15.75" customHeight="1">
      <c r="A86" s="1"/>
      <c r="B86" s="1" t="s">
        <v>180</v>
      </c>
      <c r="C86" s="30" t="s">
        <v>61</v>
      </c>
      <c r="D86" s="30" t="s">
        <v>93</v>
      </c>
    </row>
    <row r="87" spans="1:4" ht="12.75">
      <c r="A87" s="1"/>
      <c r="B87" s="1"/>
      <c r="C87" s="1"/>
      <c r="D87" s="1"/>
    </row>
    <row r="88" spans="1:4" ht="12.75">
      <c r="A88" s="1" t="s">
        <v>24</v>
      </c>
      <c r="B88" s="1" t="s">
        <v>170</v>
      </c>
      <c r="C88" s="30">
        <v>150</v>
      </c>
      <c r="D88" s="30">
        <v>200</v>
      </c>
    </row>
    <row r="89" spans="1:4" ht="12.75">
      <c r="A89" s="1"/>
      <c r="B89" s="1" t="s">
        <v>172</v>
      </c>
      <c r="C89" s="30">
        <v>12</v>
      </c>
      <c r="D89" s="30">
        <v>30</v>
      </c>
    </row>
    <row r="90" spans="1:4" ht="12.75">
      <c r="A90" s="1"/>
      <c r="B90" s="1" t="s">
        <v>28</v>
      </c>
      <c r="C90" s="30">
        <v>100</v>
      </c>
      <c r="D90" s="30">
        <v>100</v>
      </c>
    </row>
    <row r="91" spans="1:4" ht="12.75">
      <c r="A91" s="1"/>
      <c r="B91" s="1"/>
      <c r="C91" s="30"/>
      <c r="D91" s="30"/>
    </row>
    <row r="92" spans="1:4" ht="15.75" customHeight="1">
      <c r="A92" s="1" t="s">
        <v>31</v>
      </c>
      <c r="B92" s="1" t="s">
        <v>199</v>
      </c>
      <c r="C92" s="30" t="s">
        <v>200</v>
      </c>
      <c r="D92" s="30" t="s">
        <v>75</v>
      </c>
    </row>
    <row r="93" spans="1:4" ht="15" customHeight="1">
      <c r="A93" s="1"/>
      <c r="B93" s="1" t="s">
        <v>62</v>
      </c>
      <c r="C93" s="30"/>
      <c r="D93" s="30">
        <v>200</v>
      </c>
    </row>
    <row r="94" spans="1:4" ht="15.75" customHeight="1">
      <c r="A94" s="1"/>
      <c r="B94" s="1" t="s">
        <v>71</v>
      </c>
      <c r="C94" s="30">
        <v>150</v>
      </c>
      <c r="D94" s="30"/>
    </row>
    <row r="95" spans="1:4" ht="17.25" customHeight="1">
      <c r="A95" s="4"/>
      <c r="B95" s="1" t="s">
        <v>169</v>
      </c>
      <c r="C95" s="30">
        <v>20</v>
      </c>
      <c r="D95" s="30">
        <v>35</v>
      </c>
    </row>
    <row r="96" spans="1:4" ht="12.75">
      <c r="A96" s="4"/>
      <c r="B96" s="1"/>
      <c r="C96" s="30"/>
      <c r="D96" s="30"/>
    </row>
    <row r="97" spans="1:4" ht="12.75">
      <c r="A97" s="217" t="s">
        <v>201</v>
      </c>
      <c r="B97" s="218"/>
      <c r="C97" s="30"/>
      <c r="D97" s="30"/>
    </row>
    <row r="98" spans="1:4" ht="12.75">
      <c r="A98" s="3" t="s">
        <v>9</v>
      </c>
      <c r="B98" s="1" t="s">
        <v>202</v>
      </c>
      <c r="C98" s="30" t="s">
        <v>150</v>
      </c>
      <c r="D98" s="30" t="s">
        <v>138</v>
      </c>
    </row>
    <row r="99" spans="1:4" ht="12.75">
      <c r="A99" s="3"/>
      <c r="B99" s="1" t="s">
        <v>203</v>
      </c>
      <c r="C99" s="30">
        <v>150</v>
      </c>
      <c r="D99" s="30">
        <v>200</v>
      </c>
    </row>
    <row r="100" spans="1:4" ht="12.75">
      <c r="A100" s="1"/>
      <c r="B100" s="1" t="s">
        <v>175</v>
      </c>
      <c r="C100" s="30">
        <v>150</v>
      </c>
      <c r="D100" s="30">
        <v>200</v>
      </c>
    </row>
    <row r="101" spans="1:4" ht="12.75">
      <c r="A101" s="1"/>
      <c r="B101" s="1" t="s">
        <v>163</v>
      </c>
      <c r="C101" s="31" t="s">
        <v>103</v>
      </c>
      <c r="D101" s="31" t="s">
        <v>113</v>
      </c>
    </row>
    <row r="102" spans="1:4" ht="12.75">
      <c r="A102" s="1"/>
      <c r="B102" s="1"/>
      <c r="C102" s="31"/>
      <c r="D102" s="30"/>
    </row>
    <row r="103" spans="1:4" ht="15" customHeight="1">
      <c r="A103" s="1" t="s">
        <v>164</v>
      </c>
      <c r="B103" s="1" t="s">
        <v>165</v>
      </c>
      <c r="C103" s="30">
        <v>100</v>
      </c>
      <c r="D103" s="30">
        <v>100</v>
      </c>
    </row>
    <row r="104" spans="1:4" ht="12.75">
      <c r="A104" s="1"/>
      <c r="B104" s="1"/>
      <c r="C104" s="31"/>
      <c r="D104" s="30"/>
    </row>
    <row r="105" spans="1:4" ht="12.75">
      <c r="A105" s="1" t="s">
        <v>15</v>
      </c>
      <c r="B105" s="1" t="s">
        <v>204</v>
      </c>
      <c r="C105" s="30">
        <v>40</v>
      </c>
      <c r="D105" s="30">
        <v>60</v>
      </c>
    </row>
    <row r="106" spans="2:4" ht="12.75">
      <c r="B106" s="1" t="s">
        <v>205</v>
      </c>
      <c r="C106" s="30" t="s">
        <v>177</v>
      </c>
      <c r="D106" s="30" t="s">
        <v>206</v>
      </c>
    </row>
    <row r="107" spans="1:4" ht="12.75">
      <c r="A107" s="1"/>
      <c r="B107" s="1" t="s">
        <v>91</v>
      </c>
      <c r="C107" s="30">
        <v>50</v>
      </c>
      <c r="D107" s="30">
        <v>70</v>
      </c>
    </row>
    <row r="108" spans="1:4" ht="12.75">
      <c r="A108" s="1"/>
      <c r="B108" s="1" t="s">
        <v>34</v>
      </c>
      <c r="C108" s="30">
        <v>120</v>
      </c>
      <c r="D108" s="30"/>
    </row>
    <row r="109" spans="1:4" ht="12.75">
      <c r="A109" s="1"/>
      <c r="B109" s="1" t="s">
        <v>207</v>
      </c>
      <c r="C109" s="30"/>
      <c r="D109" s="30">
        <v>120</v>
      </c>
    </row>
    <row r="110" spans="1:4" ht="12.75">
      <c r="A110" s="1"/>
      <c r="B110" s="1" t="s">
        <v>179</v>
      </c>
      <c r="C110" s="30">
        <v>150</v>
      </c>
      <c r="D110" s="30">
        <v>200</v>
      </c>
    </row>
    <row r="111" spans="1:4" ht="12.75">
      <c r="A111" s="1"/>
      <c r="B111" s="1" t="s">
        <v>180</v>
      </c>
      <c r="C111" s="30" t="s">
        <v>94</v>
      </c>
      <c r="D111" s="30" t="s">
        <v>93</v>
      </c>
    </row>
    <row r="112" spans="1:4" ht="12.75">
      <c r="A112" s="1"/>
      <c r="B112" s="1"/>
      <c r="C112" s="30"/>
      <c r="D112" s="30"/>
    </row>
    <row r="113" spans="1:4" ht="12.75">
      <c r="A113" s="1" t="s">
        <v>24</v>
      </c>
      <c r="B113" s="1" t="s">
        <v>171</v>
      </c>
      <c r="C113" s="30">
        <v>150</v>
      </c>
      <c r="D113" s="30">
        <v>200</v>
      </c>
    </row>
    <row r="114" spans="2:4" ht="12.75">
      <c r="B114" s="1" t="s">
        <v>147</v>
      </c>
      <c r="C114" s="30">
        <v>50</v>
      </c>
      <c r="D114" s="30">
        <v>70</v>
      </c>
    </row>
    <row r="115" spans="1:4" ht="12.75">
      <c r="A115" s="1"/>
      <c r="B115" s="1" t="s">
        <v>28</v>
      </c>
      <c r="C115" s="30">
        <v>40</v>
      </c>
      <c r="D115" s="30">
        <v>50</v>
      </c>
    </row>
    <row r="116" spans="1:4" ht="12.75">
      <c r="A116" s="1"/>
      <c r="B116" s="1"/>
      <c r="C116" s="30"/>
      <c r="D116" s="30"/>
    </row>
    <row r="117" spans="1:4" ht="12.75">
      <c r="A117" s="32" t="s">
        <v>31</v>
      </c>
      <c r="B117" s="1" t="s">
        <v>208</v>
      </c>
      <c r="C117" s="30" t="s">
        <v>129</v>
      </c>
      <c r="D117" s="30" t="s">
        <v>75</v>
      </c>
    </row>
    <row r="118" spans="1:4" ht="12.75">
      <c r="A118" s="32"/>
      <c r="B118" s="1" t="s">
        <v>182</v>
      </c>
      <c r="C118" s="30">
        <v>150</v>
      </c>
      <c r="D118" s="30">
        <v>200</v>
      </c>
    </row>
    <row r="119" spans="1:4" ht="12.75">
      <c r="A119" s="32"/>
      <c r="B119" s="1" t="s">
        <v>169</v>
      </c>
      <c r="C119" s="30">
        <v>20</v>
      </c>
      <c r="D119" s="30">
        <v>30</v>
      </c>
    </row>
    <row r="120" spans="1:4" ht="12.75">
      <c r="A120" s="32"/>
      <c r="B120" s="1" t="s">
        <v>28</v>
      </c>
      <c r="C120" s="30">
        <v>50</v>
      </c>
      <c r="D120" s="30">
        <v>50</v>
      </c>
    </row>
    <row r="121" spans="1:4" ht="12.75">
      <c r="A121" s="217" t="s">
        <v>87</v>
      </c>
      <c r="B121" s="218"/>
      <c r="C121" s="30"/>
      <c r="D121" s="30"/>
    </row>
    <row r="122" spans="1:4" ht="12.75">
      <c r="A122" s="3" t="s">
        <v>9</v>
      </c>
      <c r="B122" s="1" t="s">
        <v>161</v>
      </c>
      <c r="C122" s="30">
        <v>50</v>
      </c>
      <c r="D122" s="30">
        <v>70</v>
      </c>
    </row>
    <row r="123" spans="1:4" ht="12.75">
      <c r="A123" s="1"/>
      <c r="B123" s="1" t="s">
        <v>209</v>
      </c>
      <c r="C123" s="30">
        <v>120</v>
      </c>
      <c r="D123" s="30">
        <v>200</v>
      </c>
    </row>
    <row r="124" spans="1:4" ht="12.75">
      <c r="A124" s="1"/>
      <c r="B124" s="1" t="s">
        <v>175</v>
      </c>
      <c r="C124" s="30">
        <v>150</v>
      </c>
      <c r="D124" s="30">
        <v>200</v>
      </c>
    </row>
    <row r="125" spans="1:4" ht="12.75">
      <c r="A125" s="1"/>
      <c r="B125" s="1" t="s">
        <v>210</v>
      </c>
      <c r="C125" s="31" t="s">
        <v>128</v>
      </c>
      <c r="D125" s="30" t="s">
        <v>124</v>
      </c>
    </row>
    <row r="126" spans="1:4" ht="12.75">
      <c r="A126" s="1"/>
      <c r="B126" s="1"/>
      <c r="C126" s="30"/>
      <c r="D126" s="30"/>
    </row>
    <row r="127" spans="1:4" ht="12.75">
      <c r="A127" s="1" t="s">
        <v>164</v>
      </c>
      <c r="B127" s="1" t="s">
        <v>165</v>
      </c>
      <c r="C127" s="30">
        <v>100</v>
      </c>
      <c r="D127" s="30">
        <v>100</v>
      </c>
    </row>
    <row r="128" spans="1:4" ht="12.75">
      <c r="A128" s="1"/>
      <c r="B128" s="1"/>
      <c r="C128" s="30"/>
      <c r="D128" s="30"/>
    </row>
    <row r="129" spans="1:4" ht="12.75">
      <c r="A129" s="1" t="s">
        <v>15</v>
      </c>
      <c r="B129" s="1" t="s">
        <v>211</v>
      </c>
      <c r="C129" s="30">
        <v>40</v>
      </c>
      <c r="D129" s="30">
        <v>60</v>
      </c>
    </row>
    <row r="130" spans="1:4" ht="12.75">
      <c r="A130" s="1"/>
      <c r="B130" s="1" t="s">
        <v>212</v>
      </c>
      <c r="C130" s="30" t="s">
        <v>213</v>
      </c>
      <c r="D130" s="30" t="s">
        <v>214</v>
      </c>
    </row>
    <row r="131" spans="1:4" ht="12.75">
      <c r="A131" s="1"/>
      <c r="B131" s="1" t="s">
        <v>122</v>
      </c>
      <c r="C131" s="30">
        <v>50</v>
      </c>
      <c r="D131" s="30">
        <v>70</v>
      </c>
    </row>
    <row r="132" spans="1:4" ht="12.75">
      <c r="A132" s="1"/>
      <c r="B132" s="1" t="s">
        <v>123</v>
      </c>
      <c r="C132" s="31" t="s">
        <v>130</v>
      </c>
      <c r="D132" s="30" t="s">
        <v>133</v>
      </c>
    </row>
    <row r="133" spans="1:4" ht="12.75">
      <c r="A133" s="1"/>
      <c r="B133" s="1" t="s">
        <v>168</v>
      </c>
      <c r="C133" s="30">
        <v>150</v>
      </c>
      <c r="D133" s="30">
        <v>200</v>
      </c>
    </row>
    <row r="134" spans="1:4" ht="12.75">
      <c r="A134" s="1"/>
      <c r="B134" s="1" t="s">
        <v>180</v>
      </c>
      <c r="C134" s="30" t="s">
        <v>61</v>
      </c>
      <c r="D134" s="30" t="s">
        <v>93</v>
      </c>
    </row>
    <row r="135" spans="1:4" ht="12.75">
      <c r="A135" s="1"/>
      <c r="B135" s="1"/>
      <c r="C135" s="30"/>
      <c r="D135" s="30"/>
    </row>
    <row r="136" spans="1:4" ht="12.75">
      <c r="A136" s="1" t="s">
        <v>24</v>
      </c>
      <c r="B136" s="1" t="s">
        <v>171</v>
      </c>
      <c r="C136" s="30">
        <v>150</v>
      </c>
      <c r="D136" s="30">
        <v>200</v>
      </c>
    </row>
    <row r="137" spans="1:4" ht="12.75">
      <c r="A137" s="1"/>
      <c r="B137" s="1" t="s">
        <v>172</v>
      </c>
      <c r="C137" s="30">
        <v>12</v>
      </c>
      <c r="D137" s="30">
        <v>30</v>
      </c>
    </row>
    <row r="138" spans="1:4" ht="12.75">
      <c r="A138" s="1"/>
      <c r="B138" s="1" t="s">
        <v>28</v>
      </c>
      <c r="C138" s="30">
        <v>90</v>
      </c>
      <c r="D138" s="30">
        <v>100</v>
      </c>
    </row>
    <row r="139" spans="1:4" ht="12.75">
      <c r="A139" s="1"/>
      <c r="B139" s="1"/>
      <c r="C139" s="30"/>
      <c r="D139" s="30"/>
    </row>
    <row r="140" spans="1:4" ht="12.75">
      <c r="A140" s="1" t="s">
        <v>31</v>
      </c>
      <c r="B140" s="1" t="s">
        <v>215</v>
      </c>
      <c r="C140" s="30" t="s">
        <v>144</v>
      </c>
      <c r="D140" s="30" t="s">
        <v>75</v>
      </c>
    </row>
    <row r="141" spans="1:4" ht="12.75">
      <c r="A141" s="1"/>
      <c r="B141" s="1" t="s">
        <v>182</v>
      </c>
      <c r="C141" s="30"/>
      <c r="D141" s="30">
        <v>200</v>
      </c>
    </row>
    <row r="142" spans="1:4" ht="12.75">
      <c r="A142" s="4"/>
      <c r="B142" s="1" t="s">
        <v>71</v>
      </c>
      <c r="C142" s="30">
        <v>150</v>
      </c>
      <c r="D142" s="30"/>
    </row>
    <row r="143" spans="1:4" ht="12.75">
      <c r="A143" s="4"/>
      <c r="B143" s="1" t="s">
        <v>169</v>
      </c>
      <c r="C143" s="30">
        <v>20</v>
      </c>
      <c r="D143" s="30">
        <v>30</v>
      </c>
    </row>
    <row r="144" spans="1:4" ht="12.75">
      <c r="A144" s="217" t="s">
        <v>216</v>
      </c>
      <c r="B144" s="218"/>
      <c r="C144" s="30"/>
      <c r="D144" s="30"/>
    </row>
    <row r="145" spans="1:4" ht="12.75">
      <c r="A145" s="3" t="s">
        <v>9</v>
      </c>
      <c r="B145" s="1" t="s">
        <v>116</v>
      </c>
      <c r="C145" s="30">
        <v>90</v>
      </c>
      <c r="D145" s="30">
        <v>120</v>
      </c>
    </row>
    <row r="146" spans="1:4" ht="15.75" customHeight="1">
      <c r="A146" s="3"/>
      <c r="B146" s="1" t="s">
        <v>217</v>
      </c>
      <c r="C146" s="30" t="s">
        <v>119</v>
      </c>
      <c r="D146" s="30" t="s">
        <v>68</v>
      </c>
    </row>
    <row r="147" spans="1:4" ht="14.25" customHeight="1">
      <c r="A147" s="3"/>
      <c r="B147" s="1" t="s">
        <v>218</v>
      </c>
      <c r="C147" s="30">
        <v>150</v>
      </c>
      <c r="D147" s="30">
        <v>200</v>
      </c>
    </row>
    <row r="148" spans="1:4" ht="12.75">
      <c r="A148" s="1"/>
      <c r="B148" s="1" t="s">
        <v>219</v>
      </c>
      <c r="C148" s="31" t="s">
        <v>103</v>
      </c>
      <c r="D148" s="31" t="s">
        <v>125</v>
      </c>
    </row>
    <row r="149" spans="1:4" ht="12.75">
      <c r="A149" s="1"/>
      <c r="B149" s="1"/>
      <c r="C149" s="30"/>
      <c r="D149" s="30"/>
    </row>
    <row r="150" spans="1:4" ht="12.75">
      <c r="A150" s="1" t="s">
        <v>164</v>
      </c>
      <c r="B150" s="1" t="s">
        <v>165</v>
      </c>
      <c r="C150" s="30">
        <v>100</v>
      </c>
      <c r="D150" s="30">
        <v>100</v>
      </c>
    </row>
    <row r="151" spans="1:4" ht="12.75">
      <c r="A151" s="1"/>
      <c r="B151" s="1"/>
      <c r="C151" s="30"/>
      <c r="D151" s="30"/>
    </row>
    <row r="152" spans="1:4" ht="12.75">
      <c r="A152" s="1" t="s">
        <v>15</v>
      </c>
      <c r="B152" s="1" t="s">
        <v>220</v>
      </c>
      <c r="C152" s="30">
        <v>40</v>
      </c>
      <c r="D152" s="30">
        <v>60</v>
      </c>
    </row>
    <row r="153" spans="1:4" ht="15.75" customHeight="1">
      <c r="A153" s="1"/>
      <c r="B153" s="1" t="s">
        <v>198</v>
      </c>
      <c r="C153" s="30" t="s">
        <v>100</v>
      </c>
      <c r="D153" s="30" t="s">
        <v>110</v>
      </c>
    </row>
    <row r="154" spans="1:4" ht="12.75">
      <c r="A154" s="1"/>
      <c r="B154" s="1" t="s">
        <v>221</v>
      </c>
      <c r="C154" s="30">
        <v>150</v>
      </c>
      <c r="D154" s="30">
        <v>210</v>
      </c>
    </row>
    <row r="155" spans="1:4" ht="12.75">
      <c r="A155" s="1"/>
      <c r="B155" s="1" t="s">
        <v>179</v>
      </c>
      <c r="C155" s="30">
        <v>150</v>
      </c>
      <c r="D155" s="30">
        <v>200</v>
      </c>
    </row>
    <row r="156" spans="1:4" ht="12.75">
      <c r="A156" s="1"/>
      <c r="B156" s="1" t="s">
        <v>180</v>
      </c>
      <c r="C156" s="30" t="s">
        <v>94</v>
      </c>
      <c r="D156" s="30" t="s">
        <v>93</v>
      </c>
    </row>
    <row r="157" spans="1:4" ht="12.75">
      <c r="A157" s="1"/>
      <c r="B157" s="1"/>
      <c r="C157" s="30"/>
      <c r="D157" s="30"/>
    </row>
    <row r="158" spans="1:4" ht="12.75">
      <c r="A158" s="1" t="s">
        <v>24</v>
      </c>
      <c r="B158" s="1" t="s">
        <v>170</v>
      </c>
      <c r="C158" s="30">
        <v>150</v>
      </c>
      <c r="D158" s="30">
        <v>200</v>
      </c>
    </row>
    <row r="159" spans="1:4" ht="12.75">
      <c r="A159" s="1"/>
      <c r="B159" s="1" t="s">
        <v>222</v>
      </c>
      <c r="C159" s="30">
        <v>50</v>
      </c>
      <c r="D159" s="30">
        <v>60</v>
      </c>
    </row>
    <row r="160" spans="1:4" ht="12.75">
      <c r="A160" s="1"/>
      <c r="B160" s="1"/>
      <c r="C160" s="30"/>
      <c r="D160" s="30"/>
    </row>
    <row r="161" spans="1:4" ht="12.75">
      <c r="A161" s="1" t="s">
        <v>31</v>
      </c>
      <c r="B161" s="1" t="s">
        <v>181</v>
      </c>
      <c r="C161" s="30">
        <v>200</v>
      </c>
      <c r="D161" s="30">
        <v>250</v>
      </c>
    </row>
    <row r="162" spans="1:4" ht="12.75">
      <c r="A162" s="1"/>
      <c r="B162" s="1" t="s">
        <v>182</v>
      </c>
      <c r="C162" s="30">
        <v>150</v>
      </c>
      <c r="D162" s="30">
        <v>200</v>
      </c>
    </row>
    <row r="163" spans="1:4" ht="12.75">
      <c r="A163" s="1"/>
      <c r="B163" s="1" t="s">
        <v>169</v>
      </c>
      <c r="C163" s="30">
        <v>20</v>
      </c>
      <c r="D163" s="30">
        <v>35</v>
      </c>
    </row>
    <row r="164" spans="1:4" ht="12.75">
      <c r="A164" s="1"/>
      <c r="B164" s="1" t="s">
        <v>28</v>
      </c>
      <c r="C164" s="30">
        <v>100</v>
      </c>
      <c r="D164" s="30">
        <v>100</v>
      </c>
    </row>
    <row r="165" spans="1:4" ht="12.75">
      <c r="A165" s="217" t="s">
        <v>88</v>
      </c>
      <c r="B165" s="218"/>
      <c r="C165" s="1"/>
      <c r="D165" s="1"/>
    </row>
    <row r="166" spans="1:4" ht="12.75">
      <c r="A166" s="3" t="s">
        <v>9</v>
      </c>
      <c r="B166" s="1" t="s">
        <v>161</v>
      </c>
      <c r="C166" s="30">
        <v>50</v>
      </c>
      <c r="D166" s="30">
        <v>70</v>
      </c>
    </row>
    <row r="167" spans="1:4" ht="12.75">
      <c r="A167" s="1"/>
      <c r="B167" s="1" t="s">
        <v>223</v>
      </c>
      <c r="C167" s="30">
        <v>150</v>
      </c>
      <c r="D167" s="30">
        <v>200</v>
      </c>
    </row>
    <row r="168" spans="1:4" ht="12.75">
      <c r="A168" s="1"/>
      <c r="B168" s="1" t="s">
        <v>175</v>
      </c>
      <c r="C168" s="30">
        <v>150</v>
      </c>
      <c r="D168" s="30">
        <v>200</v>
      </c>
    </row>
    <row r="169" spans="1:4" ht="12.75">
      <c r="A169" s="1"/>
      <c r="B169" s="1" t="s">
        <v>224</v>
      </c>
      <c r="C169" s="31" t="s">
        <v>195</v>
      </c>
      <c r="D169" s="31" t="s">
        <v>196</v>
      </c>
    </row>
    <row r="170" spans="1:4" ht="12.75">
      <c r="A170" s="1"/>
      <c r="B170" s="1"/>
      <c r="C170" s="31"/>
      <c r="D170" s="30"/>
    </row>
    <row r="171" spans="1:4" ht="12.75">
      <c r="A171" s="1" t="s">
        <v>164</v>
      </c>
      <c r="B171" s="1" t="s">
        <v>165</v>
      </c>
      <c r="C171" s="30">
        <v>100</v>
      </c>
      <c r="D171" s="30">
        <v>100</v>
      </c>
    </row>
    <row r="172" spans="1:4" ht="12.75">
      <c r="A172" s="1"/>
      <c r="B172" s="1"/>
      <c r="C172" s="31"/>
      <c r="D172" s="30"/>
    </row>
    <row r="173" spans="1:4" ht="12.75">
      <c r="A173" s="1" t="s">
        <v>15</v>
      </c>
      <c r="B173" s="1" t="s">
        <v>204</v>
      </c>
      <c r="C173" s="30">
        <v>40</v>
      </c>
      <c r="D173" s="30">
        <v>60</v>
      </c>
    </row>
    <row r="174" spans="1:4" ht="12.75">
      <c r="A174" s="1"/>
      <c r="B174" s="1" t="s">
        <v>225</v>
      </c>
      <c r="C174" s="30" t="s">
        <v>146</v>
      </c>
      <c r="D174" s="30" t="s">
        <v>145</v>
      </c>
    </row>
    <row r="175" spans="1:4" ht="12.75">
      <c r="A175" s="1"/>
      <c r="B175" s="1" t="s">
        <v>155</v>
      </c>
      <c r="C175" s="30">
        <v>50</v>
      </c>
      <c r="D175" s="30">
        <v>70</v>
      </c>
    </row>
    <row r="176" spans="1:4" ht="12.75">
      <c r="A176" s="1"/>
      <c r="B176" s="1" t="s">
        <v>179</v>
      </c>
      <c r="C176" s="30">
        <v>150</v>
      </c>
      <c r="D176" s="30">
        <v>200</v>
      </c>
    </row>
    <row r="177" spans="1:4" ht="12.75">
      <c r="A177" s="1"/>
      <c r="B177" s="1" t="s">
        <v>180</v>
      </c>
      <c r="C177" s="30" t="s">
        <v>61</v>
      </c>
      <c r="D177" s="30" t="s">
        <v>93</v>
      </c>
    </row>
    <row r="178" spans="1:4" ht="12.75">
      <c r="A178" s="1"/>
      <c r="B178" s="1"/>
      <c r="C178" s="30"/>
      <c r="D178" s="30"/>
    </row>
    <row r="179" spans="1:4" ht="12.75">
      <c r="A179" s="1" t="s">
        <v>24</v>
      </c>
      <c r="B179" s="1" t="s">
        <v>171</v>
      </c>
      <c r="C179" s="30">
        <v>150</v>
      </c>
      <c r="D179" s="30">
        <v>200</v>
      </c>
    </row>
    <row r="180" spans="1:4" ht="12.75">
      <c r="A180" s="1"/>
      <c r="B180" s="1" t="s">
        <v>172</v>
      </c>
      <c r="C180" s="30">
        <v>12</v>
      </c>
      <c r="D180" s="30">
        <v>30</v>
      </c>
    </row>
    <row r="181" spans="1:4" ht="12.75">
      <c r="A181" s="1"/>
      <c r="B181" s="1" t="s">
        <v>28</v>
      </c>
      <c r="C181" s="30">
        <v>100</v>
      </c>
      <c r="D181" s="30">
        <v>110</v>
      </c>
    </row>
    <row r="182" spans="1:4" ht="12.75">
      <c r="A182" s="1"/>
      <c r="B182" s="1"/>
      <c r="C182" s="30"/>
      <c r="D182" s="30"/>
    </row>
    <row r="183" spans="1:4" ht="12.75">
      <c r="A183" s="1" t="s">
        <v>31</v>
      </c>
      <c r="B183" s="1" t="s">
        <v>226</v>
      </c>
      <c r="C183" s="30" t="s">
        <v>73</v>
      </c>
      <c r="D183" s="30" t="s">
        <v>119</v>
      </c>
    </row>
    <row r="184" spans="1:4" ht="12.75">
      <c r="A184" s="1"/>
      <c r="B184" s="1" t="s">
        <v>193</v>
      </c>
      <c r="C184" s="30">
        <v>150</v>
      </c>
      <c r="D184" s="30">
        <v>200</v>
      </c>
    </row>
    <row r="185" spans="1:4" ht="12.75">
      <c r="A185" s="1"/>
      <c r="B185" s="1" t="s">
        <v>227</v>
      </c>
      <c r="C185" s="30" t="s">
        <v>228</v>
      </c>
      <c r="D185" s="30" t="s">
        <v>64</v>
      </c>
    </row>
    <row r="186" spans="1:4" ht="12.75">
      <c r="A186" s="1"/>
      <c r="B186" s="1" t="s">
        <v>169</v>
      </c>
      <c r="C186" s="30">
        <v>20</v>
      </c>
      <c r="D186" s="30">
        <v>30</v>
      </c>
    </row>
    <row r="187" spans="1:4" ht="12.75">
      <c r="A187" s="217" t="s">
        <v>89</v>
      </c>
      <c r="B187" s="218"/>
      <c r="C187" s="1"/>
      <c r="D187" s="1"/>
    </row>
    <row r="188" spans="1:4" ht="12.75">
      <c r="A188" s="3" t="s">
        <v>9</v>
      </c>
      <c r="B188" s="1" t="s">
        <v>50</v>
      </c>
      <c r="C188" s="30">
        <v>30</v>
      </c>
      <c r="D188" s="30">
        <v>30</v>
      </c>
    </row>
    <row r="189" spans="1:4" ht="12.75">
      <c r="A189" s="3"/>
      <c r="B189" s="1" t="s">
        <v>229</v>
      </c>
      <c r="C189" s="30" t="s">
        <v>153</v>
      </c>
      <c r="D189" s="30" t="s">
        <v>154</v>
      </c>
    </row>
    <row r="190" spans="1:4" ht="12.75">
      <c r="A190" s="1"/>
      <c r="B190" s="1" t="s">
        <v>52</v>
      </c>
      <c r="C190" s="30">
        <v>90</v>
      </c>
      <c r="D190" s="30">
        <v>120</v>
      </c>
    </row>
    <row r="191" spans="1:4" ht="12.75">
      <c r="A191" s="1"/>
      <c r="B191" s="1" t="s">
        <v>230</v>
      </c>
      <c r="C191" s="30">
        <v>150</v>
      </c>
      <c r="D191" s="30">
        <v>200</v>
      </c>
    </row>
    <row r="192" spans="1:4" ht="12.75">
      <c r="A192" s="1"/>
      <c r="B192" s="1" t="s">
        <v>163</v>
      </c>
      <c r="C192" s="31" t="s">
        <v>103</v>
      </c>
      <c r="D192" s="31" t="s">
        <v>113</v>
      </c>
    </row>
    <row r="193" spans="1:4" ht="12.75">
      <c r="A193" s="1"/>
      <c r="B193" s="1"/>
      <c r="C193" s="31"/>
      <c r="D193" s="30"/>
    </row>
    <row r="194" spans="1:4" ht="12.75">
      <c r="A194" s="1" t="s">
        <v>164</v>
      </c>
      <c r="B194" s="1" t="s">
        <v>165</v>
      </c>
      <c r="C194" s="30">
        <v>100</v>
      </c>
      <c r="D194" s="30">
        <v>100</v>
      </c>
    </row>
    <row r="195" spans="1:4" ht="12.75">
      <c r="A195" s="1"/>
      <c r="B195" s="1"/>
      <c r="C195" s="31"/>
      <c r="D195" s="30"/>
    </row>
    <row r="196" spans="1:4" ht="12.75">
      <c r="A196" s="1" t="s">
        <v>15</v>
      </c>
      <c r="B196" s="1" t="s">
        <v>231</v>
      </c>
      <c r="C196" s="30">
        <v>40</v>
      </c>
      <c r="D196" s="30">
        <v>60</v>
      </c>
    </row>
    <row r="197" spans="1:4" ht="12.75">
      <c r="A197" s="1"/>
      <c r="B197" s="1" t="s">
        <v>232</v>
      </c>
      <c r="C197" s="30" t="s">
        <v>233</v>
      </c>
      <c r="D197" s="30" t="s">
        <v>178</v>
      </c>
    </row>
    <row r="198" spans="1:4" ht="12.75">
      <c r="A198" s="1"/>
      <c r="B198" s="1" t="s">
        <v>240</v>
      </c>
      <c r="C198" s="30">
        <v>50</v>
      </c>
      <c r="D198" s="30">
        <v>70</v>
      </c>
    </row>
    <row r="199" spans="1:4" ht="12.75">
      <c r="A199" s="1"/>
      <c r="B199" s="1" t="s">
        <v>34</v>
      </c>
      <c r="C199" s="30">
        <v>120</v>
      </c>
      <c r="D199" s="30">
        <v>150</v>
      </c>
    </row>
    <row r="200" spans="1:4" ht="12.75">
      <c r="A200" s="1"/>
      <c r="B200" s="1" t="s">
        <v>168</v>
      </c>
      <c r="C200" s="30">
        <v>150</v>
      </c>
      <c r="D200" s="30">
        <v>200</v>
      </c>
    </row>
    <row r="201" spans="1:4" ht="12.75">
      <c r="A201" s="1"/>
      <c r="B201" s="1" t="s">
        <v>180</v>
      </c>
      <c r="C201" s="30" t="s">
        <v>61</v>
      </c>
      <c r="D201" s="30" t="s">
        <v>93</v>
      </c>
    </row>
    <row r="202" spans="1:4" ht="12.75">
      <c r="A202" s="1"/>
      <c r="B202" s="1"/>
      <c r="C202" s="30"/>
      <c r="D202" s="30"/>
    </row>
    <row r="203" spans="1:4" ht="12.75">
      <c r="A203" s="1" t="s">
        <v>24</v>
      </c>
      <c r="B203" s="1" t="s">
        <v>171</v>
      </c>
      <c r="C203" s="30">
        <v>150</v>
      </c>
      <c r="D203" s="30">
        <v>200</v>
      </c>
    </row>
    <row r="204" spans="1:4" ht="15.75" customHeight="1">
      <c r="A204" s="1"/>
      <c r="B204" s="1" t="s">
        <v>92</v>
      </c>
      <c r="C204" s="30">
        <v>60</v>
      </c>
      <c r="D204" s="30">
        <v>70</v>
      </c>
    </row>
    <row r="205" spans="1:4" ht="15" customHeight="1">
      <c r="A205" s="1"/>
      <c r="B205" s="1" t="s">
        <v>28</v>
      </c>
      <c r="C205" s="30">
        <v>90</v>
      </c>
      <c r="D205" s="30"/>
    </row>
    <row r="206" spans="1:4" ht="12.75">
      <c r="A206" s="1"/>
      <c r="B206" s="1"/>
      <c r="C206" s="30"/>
      <c r="D206" s="30"/>
    </row>
    <row r="207" spans="1:4" ht="15" customHeight="1">
      <c r="A207" s="1" t="s">
        <v>31</v>
      </c>
      <c r="B207" s="1" t="s">
        <v>65</v>
      </c>
      <c r="C207" s="30">
        <v>50</v>
      </c>
      <c r="D207" s="30">
        <v>50</v>
      </c>
    </row>
    <row r="208" spans="1:4" ht="15" customHeight="1">
      <c r="A208" s="1"/>
      <c r="B208" s="1" t="s">
        <v>67</v>
      </c>
      <c r="C208" s="30">
        <v>150</v>
      </c>
      <c r="D208" s="30">
        <v>200</v>
      </c>
    </row>
    <row r="209" spans="1:4" ht="15" customHeight="1">
      <c r="A209" s="1"/>
      <c r="B209" s="1" t="s">
        <v>182</v>
      </c>
      <c r="C209" s="30"/>
      <c r="D209" s="30">
        <v>200</v>
      </c>
    </row>
    <row r="210" spans="1:4" ht="15" customHeight="1">
      <c r="A210" s="1"/>
      <c r="B210" s="1" t="s">
        <v>71</v>
      </c>
      <c r="C210" s="30">
        <v>150</v>
      </c>
      <c r="D210" s="30"/>
    </row>
    <row r="211" spans="1:4" ht="12.75">
      <c r="A211" s="1"/>
      <c r="B211" s="1" t="s">
        <v>169</v>
      </c>
      <c r="C211" s="30">
        <v>20</v>
      </c>
      <c r="D211" s="30">
        <v>30</v>
      </c>
    </row>
    <row r="212" spans="1:4" ht="15" customHeight="1">
      <c r="A212" s="1"/>
      <c r="B212" s="1" t="s">
        <v>28</v>
      </c>
      <c r="C212" s="30"/>
      <c r="D212" s="30">
        <v>80</v>
      </c>
    </row>
    <row r="213" spans="1:4" ht="12.75">
      <c r="A213" s="217" t="s">
        <v>90</v>
      </c>
      <c r="B213" s="218"/>
      <c r="C213" s="30"/>
      <c r="D213" s="30"/>
    </row>
    <row r="214" spans="1:4" ht="12.75">
      <c r="A214" s="33" t="s">
        <v>9</v>
      </c>
      <c r="B214" s="1" t="s">
        <v>161</v>
      </c>
      <c r="C214" s="30">
        <v>50</v>
      </c>
      <c r="D214" s="30"/>
    </row>
    <row r="215" spans="1:4" ht="15" customHeight="1">
      <c r="A215" s="33"/>
      <c r="B215" s="1" t="s">
        <v>234</v>
      </c>
      <c r="C215" s="30">
        <v>150</v>
      </c>
      <c r="D215" s="30">
        <v>250</v>
      </c>
    </row>
    <row r="216" spans="1:4" ht="15" customHeight="1">
      <c r="A216" s="1"/>
      <c r="B216" s="1" t="s">
        <v>46</v>
      </c>
      <c r="C216" s="30">
        <v>180</v>
      </c>
      <c r="D216" s="30">
        <v>200</v>
      </c>
    </row>
    <row r="217" spans="1:4" ht="15" customHeight="1">
      <c r="A217" s="1"/>
      <c r="B217" s="1" t="s">
        <v>194</v>
      </c>
      <c r="C217" s="31" t="s">
        <v>103</v>
      </c>
      <c r="D217" s="31" t="s">
        <v>124</v>
      </c>
    </row>
    <row r="218" spans="1:4" ht="12.75">
      <c r="A218" s="1"/>
      <c r="B218" s="1"/>
      <c r="C218" s="30"/>
      <c r="D218" s="30"/>
    </row>
    <row r="219" spans="1:4" ht="12.75">
      <c r="A219" s="1" t="s">
        <v>164</v>
      </c>
      <c r="B219" s="1" t="s">
        <v>165</v>
      </c>
      <c r="C219" s="30">
        <v>100</v>
      </c>
      <c r="D219" s="30">
        <v>100</v>
      </c>
    </row>
    <row r="220" spans="1:4" ht="12.75">
      <c r="A220" s="1"/>
      <c r="B220" s="1"/>
      <c r="C220" s="30"/>
      <c r="D220" s="30"/>
    </row>
    <row r="221" spans="1:4" ht="15" customHeight="1">
      <c r="A221" s="1" t="s">
        <v>15</v>
      </c>
      <c r="B221" s="1" t="s">
        <v>235</v>
      </c>
      <c r="C221" s="30">
        <v>40</v>
      </c>
      <c r="D221" s="30">
        <v>60</v>
      </c>
    </row>
    <row r="222" spans="1:4" ht="15" customHeight="1">
      <c r="A222" s="1"/>
      <c r="B222" s="1" t="s">
        <v>236</v>
      </c>
      <c r="C222" s="30" t="s">
        <v>146</v>
      </c>
      <c r="D222" s="30" t="s">
        <v>145</v>
      </c>
    </row>
    <row r="223" spans="1:4" ht="15" customHeight="1">
      <c r="A223" s="1"/>
      <c r="B223" s="1" t="s">
        <v>237</v>
      </c>
      <c r="C223" s="30">
        <v>150</v>
      </c>
      <c r="D223" s="30">
        <v>220</v>
      </c>
    </row>
    <row r="224" spans="1:4" ht="15" customHeight="1">
      <c r="A224" s="1"/>
      <c r="B224" s="1" t="s">
        <v>140</v>
      </c>
      <c r="C224" s="30">
        <v>150</v>
      </c>
      <c r="D224" s="30">
        <v>200</v>
      </c>
    </row>
    <row r="225" spans="1:4" ht="15" customHeight="1">
      <c r="A225" s="1"/>
      <c r="B225" s="1" t="s">
        <v>180</v>
      </c>
      <c r="C225" s="30" t="s">
        <v>94</v>
      </c>
      <c r="D225" s="30" t="s">
        <v>93</v>
      </c>
    </row>
    <row r="226" spans="1:4" ht="12.75">
      <c r="A226" s="1"/>
      <c r="B226" s="1"/>
      <c r="C226" s="30"/>
      <c r="D226" s="30"/>
    </row>
    <row r="227" spans="1:4" ht="15" customHeight="1">
      <c r="A227" s="1" t="s">
        <v>24</v>
      </c>
      <c r="B227" s="1" t="s">
        <v>171</v>
      </c>
      <c r="C227" s="30">
        <v>150</v>
      </c>
      <c r="D227" s="30">
        <v>200</v>
      </c>
    </row>
    <row r="228" spans="1:4" ht="15" customHeight="1">
      <c r="A228" s="1"/>
      <c r="B228" s="1" t="s">
        <v>238</v>
      </c>
      <c r="C228" s="30"/>
      <c r="D228" s="30">
        <v>30</v>
      </c>
    </row>
    <row r="229" spans="1:4" ht="15" customHeight="1">
      <c r="A229" s="1"/>
      <c r="B229" s="1" t="s">
        <v>134</v>
      </c>
      <c r="C229" s="30">
        <v>50</v>
      </c>
      <c r="D229" s="30"/>
    </row>
    <row r="230" spans="1:4" ht="15" customHeight="1">
      <c r="A230" s="1"/>
      <c r="B230" s="1" t="s">
        <v>28</v>
      </c>
      <c r="C230" s="30">
        <v>50</v>
      </c>
      <c r="D230" s="30">
        <v>55</v>
      </c>
    </row>
    <row r="231" spans="1:4" ht="12.75">
      <c r="A231" s="1"/>
      <c r="B231" s="1"/>
      <c r="C231" s="30"/>
      <c r="D231" s="30"/>
    </row>
    <row r="232" spans="1:4" ht="15" customHeight="1">
      <c r="A232" s="1" t="s">
        <v>31</v>
      </c>
      <c r="B232" s="1" t="s">
        <v>55</v>
      </c>
      <c r="C232" s="30">
        <v>150</v>
      </c>
      <c r="D232" s="30">
        <v>160</v>
      </c>
    </row>
    <row r="233" spans="1:4" ht="15" customHeight="1">
      <c r="A233" s="1"/>
      <c r="B233" s="1" t="s">
        <v>239</v>
      </c>
      <c r="C233" s="30">
        <v>50</v>
      </c>
      <c r="D233" s="30">
        <v>50</v>
      </c>
    </row>
    <row r="234" spans="1:4" ht="15" customHeight="1">
      <c r="A234" s="1"/>
      <c r="B234" s="1" t="s">
        <v>182</v>
      </c>
      <c r="C234" s="30">
        <v>150</v>
      </c>
      <c r="D234" s="30">
        <v>200</v>
      </c>
    </row>
    <row r="235" spans="1:4" ht="15" customHeight="1">
      <c r="A235" s="1"/>
      <c r="B235" s="1" t="s">
        <v>169</v>
      </c>
      <c r="C235" s="30">
        <v>20</v>
      </c>
      <c r="D235" s="30">
        <v>30</v>
      </c>
    </row>
    <row r="236" spans="1:4" ht="15" customHeight="1">
      <c r="A236" s="1"/>
      <c r="B236" s="1" t="s">
        <v>28</v>
      </c>
      <c r="C236" s="30">
        <v>50</v>
      </c>
      <c r="D236" s="30">
        <v>55</v>
      </c>
    </row>
  </sheetData>
  <sheetProtection/>
  <mergeCells count="12">
    <mergeCell ref="A187:B187"/>
    <mergeCell ref="A213:B213"/>
    <mergeCell ref="A50:B50"/>
    <mergeCell ref="A73:B73"/>
    <mergeCell ref="A97:B97"/>
    <mergeCell ref="A121:B121"/>
    <mergeCell ref="A1:D1"/>
    <mergeCell ref="C2:D2"/>
    <mergeCell ref="A4:B4"/>
    <mergeCell ref="A27:B27"/>
    <mergeCell ref="A144:B144"/>
    <mergeCell ref="A165:B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0">
      <selection activeCell="B13" sqref="B13:B14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15">
      <c r="A1" s="220" t="s">
        <v>678</v>
      </c>
      <c r="B1" s="221"/>
      <c r="C1" s="221"/>
      <c r="D1" s="221"/>
    </row>
    <row r="2" spans="1:5" ht="13.5" customHeight="1">
      <c r="A2" s="141"/>
      <c r="B2" s="141" t="s">
        <v>159</v>
      </c>
      <c r="C2" s="222" t="s">
        <v>160</v>
      </c>
      <c r="D2" s="223"/>
      <c r="E2" s="219"/>
    </row>
    <row r="3" spans="1:5" ht="12.75" customHeight="1">
      <c r="A3" s="141"/>
      <c r="B3" s="141"/>
      <c r="C3" s="142" t="s">
        <v>151</v>
      </c>
      <c r="D3" s="142" t="s">
        <v>152</v>
      </c>
      <c r="E3" s="219"/>
    </row>
    <row r="4" spans="1:4" ht="15.75" customHeight="1">
      <c r="A4" s="224" t="s">
        <v>8</v>
      </c>
      <c r="B4" s="225"/>
      <c r="C4" s="72"/>
      <c r="D4" s="72"/>
    </row>
    <row r="5" spans="1:5" ht="15.75" customHeight="1">
      <c r="A5" s="141" t="s">
        <v>261</v>
      </c>
      <c r="B5" s="72" t="s">
        <v>161</v>
      </c>
      <c r="C5" s="96">
        <v>50</v>
      </c>
      <c r="D5" s="96">
        <v>50</v>
      </c>
      <c r="E5" s="168"/>
    </row>
    <row r="6" spans="1:5" ht="15.75" customHeight="1">
      <c r="A6" s="143" t="s">
        <v>469</v>
      </c>
      <c r="B6" s="72" t="s">
        <v>399</v>
      </c>
      <c r="C6" s="96">
        <v>120</v>
      </c>
      <c r="D6" s="96">
        <v>150</v>
      </c>
      <c r="E6" s="168"/>
    </row>
    <row r="7" spans="1:5" ht="15.75" customHeight="1">
      <c r="A7" s="72"/>
      <c r="B7" s="72" t="s">
        <v>71</v>
      </c>
      <c r="C7" s="96">
        <v>150</v>
      </c>
      <c r="D7" s="96">
        <v>200</v>
      </c>
      <c r="E7" s="168"/>
    </row>
    <row r="8" spans="1:5" ht="15.75" customHeight="1">
      <c r="A8" s="72"/>
      <c r="B8" s="72" t="s">
        <v>403</v>
      </c>
      <c r="C8" s="144" t="s">
        <v>103</v>
      </c>
      <c r="D8" s="144" t="s">
        <v>243</v>
      </c>
      <c r="E8" s="168"/>
    </row>
    <row r="9" spans="1:5" ht="13.5" customHeight="1">
      <c r="A9" s="72"/>
      <c r="B9" s="72"/>
      <c r="C9" s="96"/>
      <c r="D9" s="96"/>
      <c r="E9" s="168"/>
    </row>
    <row r="10" spans="1:5" ht="15.75" customHeight="1">
      <c r="A10" s="145" t="s">
        <v>264</v>
      </c>
      <c r="B10" s="72" t="s">
        <v>165</v>
      </c>
      <c r="C10" s="96">
        <v>100</v>
      </c>
      <c r="D10" s="96">
        <v>100</v>
      </c>
      <c r="E10" s="168"/>
    </row>
    <row r="11" spans="1:5" ht="15.75" customHeight="1">
      <c r="A11" s="143" t="s">
        <v>470</v>
      </c>
      <c r="B11" s="72"/>
      <c r="C11" s="96"/>
      <c r="D11" s="96"/>
      <c r="E11" s="168"/>
    </row>
    <row r="12" spans="1:5" ht="15.75" customHeight="1">
      <c r="A12" s="145" t="s">
        <v>15</v>
      </c>
      <c r="B12" s="72" t="s">
        <v>473</v>
      </c>
      <c r="C12" s="96">
        <v>50</v>
      </c>
      <c r="D12" s="96">
        <v>60</v>
      </c>
      <c r="E12" s="168"/>
    </row>
    <row r="13" spans="1:5" ht="15.75" customHeight="1">
      <c r="A13" s="72" t="s">
        <v>266</v>
      </c>
      <c r="B13" s="72" t="s">
        <v>342</v>
      </c>
      <c r="C13" s="96" t="s">
        <v>528</v>
      </c>
      <c r="D13" s="96" t="s">
        <v>520</v>
      </c>
      <c r="E13" s="168"/>
    </row>
    <row r="14" spans="1:5" ht="15.75" customHeight="1">
      <c r="A14" s="72"/>
      <c r="B14" s="72" t="s">
        <v>360</v>
      </c>
      <c r="C14" s="96" t="s">
        <v>246</v>
      </c>
      <c r="D14" s="96" t="s">
        <v>150</v>
      </c>
      <c r="E14" s="168"/>
    </row>
    <row r="15" spans="1:5" ht="15.75" customHeight="1">
      <c r="A15" s="72"/>
      <c r="B15" s="72" t="s">
        <v>123</v>
      </c>
      <c r="C15" s="96" t="s">
        <v>646</v>
      </c>
      <c r="D15" s="96" t="s">
        <v>572</v>
      </c>
      <c r="E15" s="168"/>
    </row>
    <row r="16" spans="1:5" ht="15.75" customHeight="1">
      <c r="A16" s="72"/>
      <c r="B16" s="72" t="s">
        <v>287</v>
      </c>
      <c r="C16" s="96">
        <v>150</v>
      </c>
      <c r="D16" s="96">
        <v>200</v>
      </c>
      <c r="E16" s="168"/>
    </row>
    <row r="17" spans="1:5" ht="15.75" customHeight="1">
      <c r="A17" s="72"/>
      <c r="B17" s="72" t="s">
        <v>267</v>
      </c>
      <c r="C17" s="96" t="s">
        <v>94</v>
      </c>
      <c r="D17" s="96" t="s">
        <v>475</v>
      </c>
      <c r="E17" s="168"/>
    </row>
    <row r="18" spans="1:5" ht="12.75" customHeight="1">
      <c r="A18" s="72"/>
      <c r="B18" s="72"/>
      <c r="C18" s="96"/>
      <c r="D18" s="96"/>
      <c r="E18" s="168"/>
    </row>
    <row r="19" spans="1:5" ht="15.75" customHeight="1">
      <c r="A19" s="145" t="s">
        <v>24</v>
      </c>
      <c r="B19" s="72" t="s">
        <v>170</v>
      </c>
      <c r="C19" s="96">
        <v>180</v>
      </c>
      <c r="D19" s="96">
        <v>200</v>
      </c>
      <c r="E19" s="168"/>
    </row>
    <row r="20" spans="1:5" ht="15.75" customHeight="1">
      <c r="A20" s="72" t="s">
        <v>271</v>
      </c>
      <c r="B20" s="72" t="s">
        <v>247</v>
      </c>
      <c r="C20" s="96">
        <v>50</v>
      </c>
      <c r="D20" s="96">
        <v>60</v>
      </c>
      <c r="E20" s="168"/>
    </row>
    <row r="21" spans="1:5" ht="15.75" customHeight="1">
      <c r="A21" s="72"/>
      <c r="B21" s="72" t="s">
        <v>28</v>
      </c>
      <c r="C21" s="146">
        <v>70</v>
      </c>
      <c r="D21" s="146">
        <v>70</v>
      </c>
      <c r="E21" s="168"/>
    </row>
    <row r="22" spans="1:5" ht="13.5" customHeight="1">
      <c r="A22" s="72"/>
      <c r="B22" s="72"/>
      <c r="C22" s="96"/>
      <c r="D22" s="96"/>
      <c r="E22" s="168"/>
    </row>
    <row r="23" spans="1:5" ht="15.75" customHeight="1">
      <c r="A23" s="145" t="s">
        <v>31</v>
      </c>
      <c r="B23" s="147"/>
      <c r="C23" s="148"/>
      <c r="D23" s="148"/>
      <c r="E23" s="168"/>
    </row>
    <row r="24" spans="1:5" ht="15.75" customHeight="1">
      <c r="A24" s="72" t="s">
        <v>268</v>
      </c>
      <c r="B24" s="72" t="s">
        <v>596</v>
      </c>
      <c r="C24" s="96" t="s">
        <v>660</v>
      </c>
      <c r="D24" s="96" t="s">
        <v>493</v>
      </c>
      <c r="E24" s="168"/>
    </row>
    <row r="25" spans="1:5" ht="15.75" customHeight="1">
      <c r="A25" s="72"/>
      <c r="B25" s="72" t="s">
        <v>343</v>
      </c>
      <c r="C25" s="96" t="s">
        <v>228</v>
      </c>
      <c r="D25" s="96" t="s">
        <v>607</v>
      </c>
      <c r="E25" s="168"/>
    </row>
    <row r="26" spans="1:5" ht="15.75" customHeight="1">
      <c r="A26" s="72"/>
      <c r="B26" s="72" t="s">
        <v>267</v>
      </c>
      <c r="C26" s="144" t="s">
        <v>533</v>
      </c>
      <c r="D26" s="144" t="s">
        <v>244</v>
      </c>
      <c r="E26" s="168"/>
    </row>
    <row r="27" spans="1:5" ht="13.5" customHeight="1">
      <c r="A27" s="72"/>
      <c r="B27" s="72"/>
      <c r="C27" s="144"/>
      <c r="D27" s="144"/>
      <c r="E27" s="168"/>
    </row>
    <row r="28" spans="1:5" ht="15.75" customHeight="1">
      <c r="A28" s="224" t="s">
        <v>37</v>
      </c>
      <c r="B28" s="225"/>
      <c r="C28" s="72"/>
      <c r="D28" s="72"/>
      <c r="E28" s="168"/>
    </row>
    <row r="29" spans="1:5" ht="15.75" customHeight="1">
      <c r="A29" s="141" t="s">
        <v>261</v>
      </c>
      <c r="B29" s="72" t="s">
        <v>344</v>
      </c>
      <c r="C29" s="96">
        <v>150</v>
      </c>
      <c r="D29" s="96">
        <v>200</v>
      </c>
      <c r="E29" s="168"/>
    </row>
    <row r="30" spans="1:5" ht="15.75" customHeight="1">
      <c r="A30" s="143" t="s">
        <v>262</v>
      </c>
      <c r="B30" s="72" t="s">
        <v>578</v>
      </c>
      <c r="C30" s="146">
        <v>150</v>
      </c>
      <c r="D30" s="146">
        <v>200</v>
      </c>
      <c r="E30" s="168"/>
    </row>
    <row r="31" spans="1:5" ht="15.75" customHeight="1">
      <c r="A31" s="117"/>
      <c r="B31" s="72" t="s">
        <v>400</v>
      </c>
      <c r="C31" s="144" t="s">
        <v>483</v>
      </c>
      <c r="D31" s="144" t="s">
        <v>611</v>
      </c>
      <c r="E31" s="168"/>
    </row>
    <row r="32" spans="1:5" ht="15.75" customHeight="1">
      <c r="A32" s="72"/>
      <c r="B32" s="72"/>
      <c r="C32" s="72"/>
      <c r="D32" s="72"/>
      <c r="E32" s="168"/>
    </row>
    <row r="33" spans="1:5" ht="15.75" customHeight="1">
      <c r="A33" s="145" t="s">
        <v>164</v>
      </c>
      <c r="B33" s="72" t="s">
        <v>28</v>
      </c>
      <c r="C33" s="96">
        <v>95</v>
      </c>
      <c r="D33" s="96">
        <v>100</v>
      </c>
      <c r="E33" s="168"/>
    </row>
    <row r="34" spans="1:5" ht="15.75" customHeight="1">
      <c r="A34" s="143" t="s">
        <v>265</v>
      </c>
      <c r="B34" s="72"/>
      <c r="C34" s="96"/>
      <c r="D34" s="96"/>
      <c r="E34" s="168"/>
    </row>
    <row r="35" spans="1:5" ht="15.75" customHeight="1">
      <c r="A35" s="145" t="s">
        <v>15</v>
      </c>
      <c r="B35" s="72" t="s">
        <v>345</v>
      </c>
      <c r="C35" s="96">
        <v>40</v>
      </c>
      <c r="D35" s="96">
        <v>60</v>
      </c>
      <c r="E35" s="168"/>
    </row>
    <row r="36" spans="1:5" ht="15.75" customHeight="1">
      <c r="A36" s="143" t="s">
        <v>270</v>
      </c>
      <c r="B36" s="72" t="s">
        <v>516</v>
      </c>
      <c r="C36" s="96" t="s">
        <v>529</v>
      </c>
      <c r="D36" s="96" t="s">
        <v>517</v>
      </c>
      <c r="E36" s="168"/>
    </row>
    <row r="37" spans="1:5" ht="15.75" customHeight="1">
      <c r="A37" s="143"/>
      <c r="B37" s="72" t="s">
        <v>346</v>
      </c>
      <c r="C37" s="96">
        <v>160</v>
      </c>
      <c r="D37" s="96">
        <v>200</v>
      </c>
      <c r="E37" s="168"/>
    </row>
    <row r="38" spans="1:5" ht="15.75" customHeight="1">
      <c r="A38" s="72"/>
      <c r="B38" s="75" t="s">
        <v>347</v>
      </c>
      <c r="C38" s="96">
        <v>150</v>
      </c>
      <c r="D38" s="96">
        <v>200</v>
      </c>
      <c r="E38" s="168"/>
    </row>
    <row r="39" spans="1:5" ht="15.75" customHeight="1">
      <c r="A39" s="72"/>
      <c r="B39" s="72" t="s">
        <v>267</v>
      </c>
      <c r="C39" s="96" t="s">
        <v>248</v>
      </c>
      <c r="D39" s="96" t="s">
        <v>93</v>
      </c>
      <c r="E39" s="168"/>
    </row>
    <row r="40" spans="1:5" ht="15.75" customHeight="1">
      <c r="A40" s="72"/>
      <c r="B40" s="72"/>
      <c r="C40" s="96"/>
      <c r="D40" s="96"/>
      <c r="E40" s="168"/>
    </row>
    <row r="41" spans="1:5" ht="15.75" customHeight="1">
      <c r="A41" s="145" t="s">
        <v>24</v>
      </c>
      <c r="B41" s="72" t="s">
        <v>350</v>
      </c>
      <c r="C41" s="96">
        <v>180</v>
      </c>
      <c r="D41" s="96">
        <v>200</v>
      </c>
      <c r="E41" s="168"/>
    </row>
    <row r="42" spans="1:5" ht="15.75" customHeight="1">
      <c r="A42" s="72" t="s">
        <v>271</v>
      </c>
      <c r="B42" s="72" t="s">
        <v>238</v>
      </c>
      <c r="C42" s="96">
        <v>15</v>
      </c>
      <c r="D42" s="96">
        <v>33</v>
      </c>
      <c r="E42" s="168"/>
    </row>
    <row r="43" spans="1:5" ht="15.75" customHeight="1">
      <c r="A43" s="72"/>
      <c r="B43" s="149"/>
      <c r="C43" s="149"/>
      <c r="D43" s="96"/>
      <c r="E43" s="168"/>
    </row>
    <row r="44" spans="1:5" ht="15.75" customHeight="1">
      <c r="A44" s="72"/>
      <c r="B44" s="72"/>
      <c r="C44" s="96"/>
      <c r="D44" s="96"/>
      <c r="E44" s="168"/>
    </row>
    <row r="45" spans="1:5" ht="15.75" customHeight="1">
      <c r="A45" s="145" t="s">
        <v>31</v>
      </c>
      <c r="B45" s="72" t="s">
        <v>604</v>
      </c>
      <c r="C45" s="96" t="s">
        <v>605</v>
      </c>
      <c r="D45" s="96" t="s">
        <v>605</v>
      </c>
      <c r="E45" s="168"/>
    </row>
    <row r="46" spans="1:5" ht="15.75" customHeight="1">
      <c r="A46" s="72" t="s">
        <v>268</v>
      </c>
      <c r="B46" s="72" t="s">
        <v>253</v>
      </c>
      <c r="C46" s="96">
        <v>180</v>
      </c>
      <c r="D46" s="96">
        <v>220</v>
      </c>
      <c r="E46" s="168"/>
    </row>
    <row r="47" spans="1:5" ht="15.75" customHeight="1">
      <c r="A47" s="72"/>
      <c r="B47" s="72" t="s">
        <v>62</v>
      </c>
      <c r="C47" s="150">
        <v>150</v>
      </c>
      <c r="D47" s="150">
        <v>180</v>
      </c>
      <c r="E47" s="168"/>
    </row>
    <row r="48" spans="1:5" ht="15.75" customHeight="1">
      <c r="A48" s="72"/>
      <c r="B48" s="72" t="s">
        <v>267</v>
      </c>
      <c r="C48" s="96" t="s">
        <v>248</v>
      </c>
      <c r="D48" s="96" t="s">
        <v>61</v>
      </c>
      <c r="E48" s="168"/>
    </row>
    <row r="49" spans="1:5" ht="15.75" customHeight="1">
      <c r="A49" s="151"/>
      <c r="B49" s="152"/>
      <c r="C49" s="96"/>
      <c r="D49" s="96"/>
      <c r="E49" s="168"/>
    </row>
    <row r="50" spans="1:5" ht="15.75" customHeight="1">
      <c r="A50" s="224" t="s">
        <v>85</v>
      </c>
      <c r="B50" s="225"/>
      <c r="C50" s="72"/>
      <c r="D50" s="72"/>
      <c r="E50" s="168"/>
    </row>
    <row r="51" spans="1:5" ht="15.75" customHeight="1">
      <c r="A51" s="141" t="s">
        <v>9</v>
      </c>
      <c r="B51" s="76" t="s">
        <v>203</v>
      </c>
      <c r="C51" s="130">
        <v>150</v>
      </c>
      <c r="D51" s="130">
        <v>200</v>
      </c>
      <c r="E51" s="168"/>
    </row>
    <row r="52" spans="1:5" ht="15.75" customHeight="1">
      <c r="A52" s="143" t="s">
        <v>262</v>
      </c>
      <c r="B52" s="72" t="s">
        <v>652</v>
      </c>
      <c r="C52" s="96">
        <v>150</v>
      </c>
      <c r="D52" s="96">
        <v>200</v>
      </c>
      <c r="E52" s="168"/>
    </row>
    <row r="53" spans="1:5" ht="15.75" customHeight="1">
      <c r="A53" s="143"/>
      <c r="B53" s="72" t="s">
        <v>403</v>
      </c>
      <c r="C53" s="144" t="s">
        <v>341</v>
      </c>
      <c r="D53" s="144" t="s">
        <v>243</v>
      </c>
      <c r="E53" s="168"/>
    </row>
    <row r="54" spans="1:5" ht="15.75" customHeight="1">
      <c r="A54" s="72"/>
      <c r="B54" s="72"/>
      <c r="C54" s="144"/>
      <c r="D54" s="96"/>
      <c r="E54" s="168"/>
    </row>
    <row r="55" spans="1:5" ht="15.75" customHeight="1">
      <c r="A55" s="145" t="s">
        <v>264</v>
      </c>
      <c r="B55" s="72" t="s">
        <v>165</v>
      </c>
      <c r="C55" s="96">
        <v>100</v>
      </c>
      <c r="D55" s="96">
        <v>100</v>
      </c>
      <c r="E55" s="168"/>
    </row>
    <row r="56" spans="1:5" ht="15.75" customHeight="1">
      <c r="A56" s="143" t="s">
        <v>265</v>
      </c>
      <c r="B56" s="72"/>
      <c r="C56" s="144"/>
      <c r="D56" s="96"/>
      <c r="E56" s="168"/>
    </row>
    <row r="57" spans="1:5" ht="15.75" customHeight="1">
      <c r="A57" s="145" t="s">
        <v>15</v>
      </c>
      <c r="B57" s="72" t="s">
        <v>348</v>
      </c>
      <c r="C57" s="96">
        <v>50</v>
      </c>
      <c r="D57" s="96">
        <v>60</v>
      </c>
      <c r="E57" s="168"/>
    </row>
    <row r="58" spans="1:5" ht="15.75" customHeight="1">
      <c r="A58" s="143" t="s">
        <v>270</v>
      </c>
      <c r="B58" s="72" t="s">
        <v>525</v>
      </c>
      <c r="C58" s="96" t="s">
        <v>530</v>
      </c>
      <c r="D58" s="96" t="s">
        <v>526</v>
      </c>
      <c r="E58" s="168"/>
    </row>
    <row r="59" spans="1:5" ht="15.75" customHeight="1">
      <c r="A59" s="72"/>
      <c r="B59" s="72" t="s">
        <v>479</v>
      </c>
      <c r="C59" s="96">
        <v>80</v>
      </c>
      <c r="D59" s="96">
        <v>90</v>
      </c>
      <c r="E59" s="168"/>
    </row>
    <row r="60" spans="1:5" ht="15.75" customHeight="1">
      <c r="A60" s="72"/>
      <c r="B60" s="72" t="s">
        <v>207</v>
      </c>
      <c r="C60" s="96">
        <v>110</v>
      </c>
      <c r="D60" s="96">
        <v>150</v>
      </c>
      <c r="E60" s="168"/>
    </row>
    <row r="61" spans="1:5" ht="15.75" customHeight="1">
      <c r="A61" s="72"/>
      <c r="B61" s="72" t="s">
        <v>349</v>
      </c>
      <c r="C61" s="96">
        <v>150</v>
      </c>
      <c r="D61" s="96">
        <v>200</v>
      </c>
      <c r="E61" s="168"/>
    </row>
    <row r="62" spans="1:5" ht="15.75" customHeight="1">
      <c r="A62" s="72"/>
      <c r="B62" s="72" t="s">
        <v>267</v>
      </c>
      <c r="C62" s="96" t="s">
        <v>244</v>
      </c>
      <c r="D62" s="96" t="s">
        <v>94</v>
      </c>
      <c r="E62" s="168"/>
    </row>
    <row r="63" spans="1:5" ht="15.75" customHeight="1">
      <c r="A63" s="72"/>
      <c r="B63" s="72"/>
      <c r="C63" s="96"/>
      <c r="D63" s="96"/>
      <c r="E63" s="168"/>
    </row>
    <row r="64" spans="1:5" ht="15.75" customHeight="1">
      <c r="A64" s="145" t="s">
        <v>24</v>
      </c>
      <c r="B64" s="72" t="s">
        <v>351</v>
      </c>
      <c r="C64" s="96">
        <v>180</v>
      </c>
      <c r="D64" s="96">
        <v>200</v>
      </c>
      <c r="E64" s="168"/>
    </row>
    <row r="65" spans="1:5" ht="15.75" customHeight="1">
      <c r="A65" s="72" t="s">
        <v>271</v>
      </c>
      <c r="B65" s="72" t="s">
        <v>415</v>
      </c>
      <c r="C65" s="96">
        <v>50</v>
      </c>
      <c r="D65" s="96">
        <v>60</v>
      </c>
      <c r="E65" s="168"/>
    </row>
    <row r="66" spans="1:5" ht="15.75" customHeight="1">
      <c r="A66" s="72"/>
      <c r="B66" s="72" t="s">
        <v>28</v>
      </c>
      <c r="C66" s="96">
        <v>50</v>
      </c>
      <c r="D66" s="96">
        <v>50</v>
      </c>
      <c r="E66" s="168"/>
    </row>
    <row r="67" spans="1:5" ht="15.75" customHeight="1">
      <c r="A67" s="72"/>
      <c r="B67" s="72"/>
      <c r="C67" s="96"/>
      <c r="D67" s="96"/>
      <c r="E67" s="168"/>
    </row>
    <row r="68" spans="1:5" ht="15.75" customHeight="1">
      <c r="A68" s="145" t="s">
        <v>31</v>
      </c>
      <c r="B68" s="76" t="s">
        <v>401</v>
      </c>
      <c r="C68" s="130">
        <v>70</v>
      </c>
      <c r="D68" s="130">
        <v>80</v>
      </c>
      <c r="E68" s="168"/>
    </row>
    <row r="69" spans="1:5" ht="15.75" customHeight="1">
      <c r="A69" s="72" t="s">
        <v>268</v>
      </c>
      <c r="B69" s="72" t="s">
        <v>644</v>
      </c>
      <c r="C69" s="144" t="s">
        <v>119</v>
      </c>
      <c r="D69" s="144" t="s">
        <v>364</v>
      </c>
      <c r="E69" s="168"/>
    </row>
    <row r="70" spans="1:5" ht="15.75" customHeight="1">
      <c r="A70" s="72"/>
      <c r="B70" s="72" t="s">
        <v>587</v>
      </c>
      <c r="C70" s="153">
        <v>110</v>
      </c>
      <c r="D70" s="146">
        <v>130</v>
      </c>
      <c r="E70" s="168"/>
    </row>
    <row r="71" spans="1:5" ht="15.75" customHeight="1">
      <c r="A71" s="72"/>
      <c r="B71" s="72" t="s">
        <v>62</v>
      </c>
      <c r="C71" s="96">
        <v>150</v>
      </c>
      <c r="D71" s="96">
        <v>180</v>
      </c>
      <c r="E71" s="168"/>
    </row>
    <row r="72" spans="1:5" ht="15.75" customHeight="1">
      <c r="A72" s="72"/>
      <c r="B72" s="72" t="s">
        <v>267</v>
      </c>
      <c r="C72" s="96" t="s">
        <v>244</v>
      </c>
      <c r="D72" s="96" t="s">
        <v>94</v>
      </c>
      <c r="E72" s="168"/>
    </row>
    <row r="73" spans="1:5" ht="15.75" customHeight="1">
      <c r="A73" s="72"/>
      <c r="B73" s="72"/>
      <c r="C73" s="144"/>
      <c r="D73" s="144"/>
      <c r="E73" s="168"/>
    </row>
    <row r="74" spans="1:5" ht="15.75" customHeight="1">
      <c r="A74" s="224" t="s">
        <v>86</v>
      </c>
      <c r="B74" s="225"/>
      <c r="C74" s="72"/>
      <c r="D74" s="72"/>
      <c r="E74" s="168"/>
    </row>
    <row r="75" spans="1:5" ht="15.75" customHeight="1">
      <c r="A75" s="141" t="s">
        <v>9</v>
      </c>
      <c r="B75" s="72" t="s">
        <v>161</v>
      </c>
      <c r="C75" s="96">
        <v>50</v>
      </c>
      <c r="D75" s="96">
        <v>50</v>
      </c>
      <c r="E75" s="168"/>
    </row>
    <row r="76" spans="1:5" ht="15.75" customHeight="1">
      <c r="A76" s="143" t="s">
        <v>262</v>
      </c>
      <c r="B76" s="72" t="s">
        <v>272</v>
      </c>
      <c r="C76" s="96">
        <v>130</v>
      </c>
      <c r="D76" s="96">
        <v>150</v>
      </c>
      <c r="E76" s="168"/>
    </row>
    <row r="77" spans="1:5" ht="15.75" customHeight="1">
      <c r="A77" s="72"/>
      <c r="B77" s="72" t="s">
        <v>578</v>
      </c>
      <c r="C77" s="146">
        <v>150</v>
      </c>
      <c r="D77" s="146">
        <v>200</v>
      </c>
      <c r="E77" s="168"/>
    </row>
    <row r="78" spans="1:5" ht="15.75" customHeight="1">
      <c r="A78" s="72"/>
      <c r="B78" s="72" t="s">
        <v>402</v>
      </c>
      <c r="C78" s="144" t="s">
        <v>610</v>
      </c>
      <c r="D78" s="144" t="s">
        <v>611</v>
      </c>
      <c r="E78" s="168"/>
    </row>
    <row r="79" spans="1:5" ht="15.75" customHeight="1">
      <c r="A79" s="72"/>
      <c r="B79" s="72"/>
      <c r="C79" s="72"/>
      <c r="D79" s="72"/>
      <c r="E79" s="168"/>
    </row>
    <row r="80" spans="1:5" ht="15.75" customHeight="1">
      <c r="A80" s="145" t="s">
        <v>264</v>
      </c>
      <c r="B80" s="72" t="s">
        <v>165</v>
      </c>
      <c r="C80" s="96">
        <v>100</v>
      </c>
      <c r="D80" s="96">
        <v>100</v>
      </c>
      <c r="E80" s="168"/>
    </row>
    <row r="81" spans="1:5" ht="15.75" customHeight="1">
      <c r="A81" s="72" t="s">
        <v>265</v>
      </c>
      <c r="B81" s="72"/>
      <c r="C81" s="72"/>
      <c r="D81" s="72"/>
      <c r="E81" s="168"/>
    </row>
    <row r="82" spans="1:5" ht="15.75" customHeight="1">
      <c r="A82" s="145" t="s">
        <v>15</v>
      </c>
      <c r="B82" s="72" t="s">
        <v>369</v>
      </c>
      <c r="C82" s="96">
        <v>40</v>
      </c>
      <c r="D82" s="96">
        <v>60</v>
      </c>
      <c r="E82" s="168"/>
    </row>
    <row r="83" spans="1:5" ht="15.75" customHeight="1">
      <c r="A83" s="143" t="s">
        <v>270</v>
      </c>
      <c r="B83" s="72" t="s">
        <v>547</v>
      </c>
      <c r="C83" s="96" t="s">
        <v>529</v>
      </c>
      <c r="D83" s="96" t="s">
        <v>517</v>
      </c>
      <c r="E83" s="168"/>
    </row>
    <row r="84" spans="1:5" ht="15.75" customHeight="1">
      <c r="A84" s="72"/>
      <c r="B84" s="72" t="s">
        <v>570</v>
      </c>
      <c r="C84" s="96">
        <v>160</v>
      </c>
      <c r="D84" s="96">
        <v>200</v>
      </c>
      <c r="E84" s="168"/>
    </row>
    <row r="85" spans="1:5" ht="15.75" customHeight="1">
      <c r="A85" s="72"/>
      <c r="B85" s="72" t="s">
        <v>359</v>
      </c>
      <c r="C85" s="96">
        <v>150</v>
      </c>
      <c r="D85" s="96">
        <v>200</v>
      </c>
      <c r="E85" s="168"/>
    </row>
    <row r="86" spans="1:5" ht="15.75" customHeight="1">
      <c r="A86" s="72"/>
      <c r="B86" s="72" t="s">
        <v>267</v>
      </c>
      <c r="C86" s="96" t="s">
        <v>248</v>
      </c>
      <c r="D86" s="96" t="s">
        <v>93</v>
      </c>
      <c r="E86" s="168"/>
    </row>
    <row r="87" spans="1:5" ht="15.75" customHeight="1">
      <c r="A87" s="72"/>
      <c r="B87" s="72"/>
      <c r="C87" s="96"/>
      <c r="D87" s="96"/>
      <c r="E87" s="168"/>
    </row>
    <row r="88" spans="1:5" ht="15.75" customHeight="1">
      <c r="A88" s="145" t="s">
        <v>24</v>
      </c>
      <c r="B88" s="76" t="s">
        <v>170</v>
      </c>
      <c r="C88" s="96">
        <v>180</v>
      </c>
      <c r="D88" s="96">
        <v>200</v>
      </c>
      <c r="E88" s="168"/>
    </row>
    <row r="89" spans="1:5" ht="15.75" customHeight="1">
      <c r="A89" s="72" t="s">
        <v>271</v>
      </c>
      <c r="B89" s="72" t="s">
        <v>238</v>
      </c>
      <c r="C89" s="96">
        <v>15</v>
      </c>
      <c r="D89" s="96">
        <v>33</v>
      </c>
      <c r="E89" s="168"/>
    </row>
    <row r="90" spans="1:5" ht="15.75" customHeight="1">
      <c r="A90" s="72"/>
      <c r="B90" s="72" t="s">
        <v>28</v>
      </c>
      <c r="C90" s="96">
        <v>70</v>
      </c>
      <c r="D90" s="96">
        <v>70</v>
      </c>
      <c r="E90" s="168"/>
    </row>
    <row r="91" spans="1:5" ht="15.75" customHeight="1">
      <c r="A91" s="72"/>
      <c r="B91" s="72"/>
      <c r="C91" s="96"/>
      <c r="D91" s="96"/>
      <c r="E91" s="168"/>
    </row>
    <row r="92" spans="1:5" ht="15.75" customHeight="1">
      <c r="A92" s="145" t="s">
        <v>31</v>
      </c>
      <c r="B92" s="72" t="s">
        <v>481</v>
      </c>
      <c r="C92" s="96" t="s">
        <v>129</v>
      </c>
      <c r="D92" s="96" t="s">
        <v>532</v>
      </c>
      <c r="E92" s="168"/>
    </row>
    <row r="93" spans="1:5" ht="15.75" customHeight="1">
      <c r="A93" s="145"/>
      <c r="B93" s="72" t="s">
        <v>343</v>
      </c>
      <c r="C93" s="144" t="s">
        <v>228</v>
      </c>
      <c r="D93" s="144" t="s">
        <v>607</v>
      </c>
      <c r="E93" s="168"/>
    </row>
    <row r="94" spans="1:5" ht="15.75" customHeight="1">
      <c r="A94" s="145"/>
      <c r="B94" s="72" t="s">
        <v>267</v>
      </c>
      <c r="C94" s="96" t="s">
        <v>244</v>
      </c>
      <c r="D94" s="96" t="s">
        <v>250</v>
      </c>
      <c r="E94" s="168"/>
    </row>
    <row r="95" spans="1:5" ht="15.75" customHeight="1">
      <c r="A95" s="154"/>
      <c r="B95" s="152"/>
      <c r="C95" s="144"/>
      <c r="D95" s="144"/>
      <c r="E95" s="168"/>
    </row>
    <row r="96" spans="1:5" ht="15.75" customHeight="1">
      <c r="A96" s="224" t="s">
        <v>201</v>
      </c>
      <c r="B96" s="225"/>
      <c r="C96" s="96"/>
      <c r="D96" s="96"/>
      <c r="E96" s="168"/>
    </row>
    <row r="97" spans="1:5" ht="15.75" customHeight="1">
      <c r="A97" s="141" t="s">
        <v>9</v>
      </c>
      <c r="B97" s="72" t="s">
        <v>184</v>
      </c>
      <c r="C97" s="96">
        <v>150</v>
      </c>
      <c r="D97" s="96">
        <v>200</v>
      </c>
      <c r="E97" s="168"/>
    </row>
    <row r="98" spans="1:5" ht="15.75" customHeight="1">
      <c r="A98" s="143" t="s">
        <v>262</v>
      </c>
      <c r="B98" s="72" t="s">
        <v>578</v>
      </c>
      <c r="C98" s="146">
        <v>150</v>
      </c>
      <c r="D98" s="146">
        <v>200</v>
      </c>
      <c r="E98" s="168"/>
    </row>
    <row r="99" spans="1:5" ht="15.75" customHeight="1">
      <c r="A99" s="72"/>
      <c r="B99" s="72" t="s">
        <v>482</v>
      </c>
      <c r="C99" s="144" t="s">
        <v>483</v>
      </c>
      <c r="D99" s="144" t="s">
        <v>338</v>
      </c>
      <c r="E99" s="168"/>
    </row>
    <row r="100" spans="1:5" ht="15.75" customHeight="1">
      <c r="A100" s="72"/>
      <c r="B100" s="72"/>
      <c r="C100" s="144"/>
      <c r="D100" s="96"/>
      <c r="E100" s="168"/>
    </row>
    <row r="101" spans="1:5" ht="15.75" customHeight="1">
      <c r="A101" s="145" t="s">
        <v>264</v>
      </c>
      <c r="B101" s="72" t="s">
        <v>28</v>
      </c>
      <c r="C101" s="96">
        <v>80</v>
      </c>
      <c r="D101" s="96">
        <v>80</v>
      </c>
      <c r="E101" s="168"/>
    </row>
    <row r="102" spans="1:5" ht="15.75" customHeight="1">
      <c r="A102" s="72" t="s">
        <v>265</v>
      </c>
      <c r="B102" s="72"/>
      <c r="C102" s="144"/>
      <c r="D102" s="96"/>
      <c r="E102" s="168"/>
    </row>
    <row r="103" spans="1:5" ht="15.75" customHeight="1">
      <c r="A103" s="145" t="s">
        <v>15</v>
      </c>
      <c r="B103" s="72" t="s">
        <v>277</v>
      </c>
      <c r="C103" s="96">
        <v>40</v>
      </c>
      <c r="D103" s="96">
        <v>60</v>
      </c>
      <c r="E103" s="168"/>
    </row>
    <row r="104" spans="1:5" ht="15.75" customHeight="1">
      <c r="A104" s="155" t="s">
        <v>266</v>
      </c>
      <c r="B104" s="72" t="s">
        <v>510</v>
      </c>
      <c r="C104" s="96" t="s">
        <v>536</v>
      </c>
      <c r="D104" s="96" t="s">
        <v>75</v>
      </c>
      <c r="E104" s="168"/>
    </row>
    <row r="105" spans="1:5" ht="15.75" customHeight="1">
      <c r="A105" s="72"/>
      <c r="B105" s="72" t="s">
        <v>362</v>
      </c>
      <c r="C105" s="96" t="s">
        <v>119</v>
      </c>
      <c r="D105" s="96" t="s">
        <v>68</v>
      </c>
      <c r="E105" s="168"/>
    </row>
    <row r="106" spans="1:5" ht="15.75" customHeight="1">
      <c r="A106" s="72"/>
      <c r="B106" s="72" t="s">
        <v>34</v>
      </c>
      <c r="C106" s="96">
        <v>110</v>
      </c>
      <c r="D106" s="96">
        <v>150</v>
      </c>
      <c r="E106" s="168"/>
    </row>
    <row r="107" spans="1:5" ht="15.75" customHeight="1">
      <c r="A107" s="72"/>
      <c r="B107" s="72" t="s">
        <v>563</v>
      </c>
      <c r="C107" s="96">
        <v>150</v>
      </c>
      <c r="D107" s="96">
        <v>200</v>
      </c>
      <c r="E107" s="168"/>
    </row>
    <row r="108" spans="1:5" ht="15.75" customHeight="1">
      <c r="A108" s="72"/>
      <c r="B108" s="72" t="s">
        <v>267</v>
      </c>
      <c r="C108" s="96" t="s">
        <v>480</v>
      </c>
      <c r="D108" s="96" t="s">
        <v>93</v>
      </c>
      <c r="E108" s="168"/>
    </row>
    <row r="109" spans="1:5" ht="15.75" customHeight="1">
      <c r="A109" s="72"/>
      <c r="B109" s="72"/>
      <c r="C109" s="96"/>
      <c r="D109" s="96"/>
      <c r="E109" s="168"/>
    </row>
    <row r="110" spans="1:5" ht="15.75" customHeight="1">
      <c r="A110" s="145" t="s">
        <v>24</v>
      </c>
      <c r="B110" s="72" t="s">
        <v>352</v>
      </c>
      <c r="C110" s="96">
        <v>180</v>
      </c>
      <c r="D110" s="96">
        <v>200</v>
      </c>
      <c r="E110" s="168"/>
    </row>
    <row r="111" spans="1:5" ht="15.75" customHeight="1">
      <c r="A111" s="149" t="s">
        <v>271</v>
      </c>
      <c r="B111" s="72" t="s">
        <v>390</v>
      </c>
      <c r="C111" s="96">
        <v>50</v>
      </c>
      <c r="D111" s="96">
        <v>60</v>
      </c>
      <c r="E111" s="168"/>
    </row>
    <row r="112" spans="1:5" ht="15.75" customHeight="1">
      <c r="A112" s="72"/>
      <c r="B112" s="72"/>
      <c r="C112" s="96"/>
      <c r="D112" s="96"/>
      <c r="E112" s="168"/>
    </row>
    <row r="113" spans="1:5" ht="15.75" customHeight="1">
      <c r="A113" s="156" t="s">
        <v>31</v>
      </c>
      <c r="B113" s="76" t="s">
        <v>365</v>
      </c>
      <c r="C113" s="96">
        <v>70</v>
      </c>
      <c r="D113" s="96">
        <v>80</v>
      </c>
      <c r="E113" s="168"/>
    </row>
    <row r="114" spans="1:5" ht="15.75" customHeight="1">
      <c r="A114" s="157" t="s">
        <v>268</v>
      </c>
      <c r="B114" s="72" t="s">
        <v>617</v>
      </c>
      <c r="C114" s="130" t="s">
        <v>119</v>
      </c>
      <c r="D114" s="130" t="s">
        <v>119</v>
      </c>
      <c r="E114" s="168"/>
    </row>
    <row r="115" spans="1:5" ht="15.75" customHeight="1">
      <c r="A115" s="157"/>
      <c r="B115" s="72" t="s">
        <v>361</v>
      </c>
      <c r="C115" s="146">
        <v>100</v>
      </c>
      <c r="D115" s="146">
        <v>150</v>
      </c>
      <c r="E115" s="168"/>
    </row>
    <row r="116" spans="1:5" ht="15.75" customHeight="1">
      <c r="A116" s="157"/>
      <c r="B116" s="72" t="s">
        <v>286</v>
      </c>
      <c r="C116" s="96">
        <v>130</v>
      </c>
      <c r="D116" s="96">
        <v>200</v>
      </c>
      <c r="E116" s="168"/>
    </row>
    <row r="117" spans="1:5" ht="15.75" customHeight="1">
      <c r="A117" s="157"/>
      <c r="B117" s="72" t="s">
        <v>267</v>
      </c>
      <c r="C117" s="144" t="s">
        <v>618</v>
      </c>
      <c r="D117" s="144" t="s">
        <v>250</v>
      </c>
      <c r="E117" s="168"/>
    </row>
    <row r="118" spans="1:5" ht="15.75" customHeight="1">
      <c r="A118" s="158"/>
      <c r="B118" s="152"/>
      <c r="C118" s="96"/>
      <c r="D118" s="96"/>
      <c r="E118" s="168"/>
    </row>
    <row r="119" spans="1:5" ht="15.75" customHeight="1">
      <c r="A119" s="224" t="s">
        <v>87</v>
      </c>
      <c r="B119" s="225"/>
      <c r="C119" s="96"/>
      <c r="D119" s="96"/>
      <c r="E119" s="168"/>
    </row>
    <row r="120" spans="1:5" ht="15.75" customHeight="1">
      <c r="A120" s="141" t="s">
        <v>9</v>
      </c>
      <c r="B120" s="72" t="s">
        <v>161</v>
      </c>
      <c r="C120" s="96">
        <v>60</v>
      </c>
      <c r="D120" s="96">
        <v>60</v>
      </c>
      <c r="E120" s="168"/>
    </row>
    <row r="121" spans="1:5" ht="15.75" customHeight="1">
      <c r="A121" s="159" t="s">
        <v>262</v>
      </c>
      <c r="B121" s="72" t="s">
        <v>193</v>
      </c>
      <c r="C121" s="96">
        <v>130</v>
      </c>
      <c r="D121" s="96">
        <v>150</v>
      </c>
      <c r="E121" s="168"/>
    </row>
    <row r="122" spans="1:5" ht="15.75" customHeight="1">
      <c r="A122" s="159"/>
      <c r="B122" s="72" t="s">
        <v>71</v>
      </c>
      <c r="C122" s="96">
        <v>150</v>
      </c>
      <c r="D122" s="96">
        <v>200</v>
      </c>
      <c r="E122" s="168"/>
    </row>
    <row r="123" spans="1:5" ht="15.75" customHeight="1">
      <c r="A123" s="72"/>
      <c r="B123" s="72" t="s">
        <v>403</v>
      </c>
      <c r="C123" s="144" t="s">
        <v>103</v>
      </c>
      <c r="D123" s="144" t="s">
        <v>243</v>
      </c>
      <c r="E123" s="168"/>
    </row>
    <row r="124" spans="1:5" ht="15.75" customHeight="1">
      <c r="A124" s="72"/>
      <c r="B124" s="72"/>
      <c r="C124" s="96"/>
      <c r="D124" s="96"/>
      <c r="E124" s="168"/>
    </row>
    <row r="125" spans="1:5" ht="15.75" customHeight="1">
      <c r="A125" s="145" t="s">
        <v>264</v>
      </c>
      <c r="B125" s="72" t="s">
        <v>165</v>
      </c>
      <c r="C125" s="96">
        <v>100</v>
      </c>
      <c r="D125" s="96">
        <v>100</v>
      </c>
      <c r="E125" s="168"/>
    </row>
    <row r="126" spans="1:5" ht="15.75" customHeight="1">
      <c r="A126" s="72" t="s">
        <v>265</v>
      </c>
      <c r="B126" s="72"/>
      <c r="C126" s="96"/>
      <c r="D126" s="96"/>
      <c r="E126" s="168"/>
    </row>
    <row r="127" spans="1:5" ht="15.75" customHeight="1">
      <c r="A127" s="145" t="s">
        <v>15</v>
      </c>
      <c r="B127" s="76" t="s">
        <v>594</v>
      </c>
      <c r="C127" s="96">
        <v>40</v>
      </c>
      <c r="D127" s="96">
        <v>50</v>
      </c>
      <c r="E127" s="168"/>
    </row>
    <row r="128" spans="1:5" ht="15.75" customHeight="1">
      <c r="A128" s="72" t="s">
        <v>266</v>
      </c>
      <c r="B128" s="76" t="s">
        <v>531</v>
      </c>
      <c r="C128" s="96" t="s">
        <v>528</v>
      </c>
      <c r="D128" s="96" t="s">
        <v>520</v>
      </c>
      <c r="E128" s="168"/>
    </row>
    <row r="129" spans="1:5" ht="15.75" customHeight="1">
      <c r="A129" s="72"/>
      <c r="B129" s="76" t="s">
        <v>487</v>
      </c>
      <c r="C129" s="96">
        <v>60</v>
      </c>
      <c r="D129" s="96">
        <v>70</v>
      </c>
      <c r="E129" s="168"/>
    </row>
    <row r="130" spans="1:5" ht="15.75" customHeight="1">
      <c r="A130" s="72"/>
      <c r="B130" s="72" t="s">
        <v>55</v>
      </c>
      <c r="C130" s="96">
        <v>130</v>
      </c>
      <c r="D130" s="96">
        <v>180</v>
      </c>
      <c r="E130" s="168"/>
    </row>
    <row r="131" spans="1:5" ht="15.75" customHeight="1">
      <c r="A131" s="72"/>
      <c r="B131" s="72" t="s">
        <v>404</v>
      </c>
      <c r="C131" s="146">
        <v>150</v>
      </c>
      <c r="D131" s="96">
        <v>200</v>
      </c>
      <c r="E131" s="168"/>
    </row>
    <row r="132" spans="1:5" ht="15.75" customHeight="1">
      <c r="A132" s="72"/>
      <c r="B132" s="72" t="s">
        <v>267</v>
      </c>
      <c r="C132" s="96" t="s">
        <v>248</v>
      </c>
      <c r="D132" s="96" t="s">
        <v>93</v>
      </c>
      <c r="E132" s="168"/>
    </row>
    <row r="133" spans="1:5" ht="15.75" customHeight="1">
      <c r="A133" s="72"/>
      <c r="B133" s="72"/>
      <c r="C133" s="96"/>
      <c r="D133" s="96"/>
      <c r="E133" s="168"/>
    </row>
    <row r="134" spans="1:5" ht="15.75" customHeight="1">
      <c r="A134" s="145" t="s">
        <v>24</v>
      </c>
      <c r="B134" s="72" t="s">
        <v>581</v>
      </c>
      <c r="C134" s="96">
        <v>180</v>
      </c>
      <c r="D134" s="96">
        <v>200</v>
      </c>
      <c r="E134" s="168"/>
    </row>
    <row r="135" spans="1:5" ht="15.75" customHeight="1">
      <c r="A135" s="72" t="s">
        <v>271</v>
      </c>
      <c r="B135" s="72" t="s">
        <v>238</v>
      </c>
      <c r="C135" s="96">
        <v>17.5</v>
      </c>
      <c r="D135" s="96">
        <v>30</v>
      </c>
      <c r="E135" s="168"/>
    </row>
    <row r="136" spans="1:5" ht="15.75" customHeight="1">
      <c r="A136" s="72"/>
      <c r="B136" s="72" t="s">
        <v>28</v>
      </c>
      <c r="C136" s="96">
        <v>120</v>
      </c>
      <c r="D136" s="96">
        <v>100</v>
      </c>
      <c r="E136" s="168"/>
    </row>
    <row r="137" spans="1:5" ht="15.75" customHeight="1">
      <c r="A137" s="72"/>
      <c r="B137" s="72"/>
      <c r="C137" s="96"/>
      <c r="D137" s="96"/>
      <c r="E137" s="168"/>
    </row>
    <row r="138" spans="1:6" ht="15.75" customHeight="1">
      <c r="A138" s="145" t="s">
        <v>31</v>
      </c>
      <c r="B138" s="76" t="s">
        <v>365</v>
      </c>
      <c r="C138" s="130">
        <v>70</v>
      </c>
      <c r="D138" s="130">
        <v>80</v>
      </c>
      <c r="E138" s="169"/>
      <c r="F138" s="133"/>
    </row>
    <row r="139" spans="1:5" ht="15.75" customHeight="1">
      <c r="A139" s="72" t="s">
        <v>268</v>
      </c>
      <c r="B139" s="72" t="s">
        <v>370</v>
      </c>
      <c r="C139" s="96">
        <v>200</v>
      </c>
      <c r="D139" s="96">
        <v>230</v>
      </c>
      <c r="E139" s="168"/>
    </row>
    <row r="140" spans="1:5" ht="15.75" customHeight="1">
      <c r="A140" s="72"/>
      <c r="B140" s="72" t="s">
        <v>343</v>
      </c>
      <c r="C140" s="96" t="s">
        <v>228</v>
      </c>
      <c r="D140" s="96" t="s">
        <v>607</v>
      </c>
      <c r="E140" s="168"/>
    </row>
    <row r="141" spans="1:5" ht="15.75" customHeight="1">
      <c r="A141" s="145"/>
      <c r="B141" s="72" t="s">
        <v>267</v>
      </c>
      <c r="C141" s="96" t="s">
        <v>248</v>
      </c>
      <c r="D141" s="96" t="s">
        <v>94</v>
      </c>
      <c r="E141" s="168"/>
    </row>
    <row r="142" spans="1:5" ht="15.75" customHeight="1">
      <c r="A142" s="154"/>
      <c r="B142" s="152"/>
      <c r="C142" s="96"/>
      <c r="D142" s="96"/>
      <c r="E142" s="168"/>
    </row>
    <row r="143" spans="1:5" ht="15.75" customHeight="1">
      <c r="A143" s="154"/>
      <c r="B143" s="152"/>
      <c r="C143" s="96"/>
      <c r="D143" s="96"/>
      <c r="E143" s="168"/>
    </row>
    <row r="144" spans="1:5" ht="15.75" customHeight="1">
      <c r="A144" s="224" t="s">
        <v>216</v>
      </c>
      <c r="B144" s="225"/>
      <c r="C144" s="96"/>
      <c r="D144" s="96"/>
      <c r="E144" s="168"/>
    </row>
    <row r="145" spans="1:5" ht="15.75" customHeight="1">
      <c r="A145" s="141" t="s">
        <v>9</v>
      </c>
      <c r="B145" s="72"/>
      <c r="C145" s="96"/>
      <c r="D145" s="96"/>
      <c r="E145" s="168"/>
    </row>
    <row r="146" spans="1:5" ht="15.75" customHeight="1">
      <c r="A146" s="160" t="s">
        <v>262</v>
      </c>
      <c r="B146" s="72" t="s">
        <v>405</v>
      </c>
      <c r="C146" s="96">
        <v>150</v>
      </c>
      <c r="D146" s="96">
        <v>200</v>
      </c>
      <c r="E146" s="168"/>
    </row>
    <row r="147" spans="1:5" ht="15.75" customHeight="1">
      <c r="A147" s="160"/>
      <c r="B147" s="72" t="s">
        <v>578</v>
      </c>
      <c r="C147" s="96">
        <v>150</v>
      </c>
      <c r="D147" s="96">
        <v>200</v>
      </c>
      <c r="E147" s="168"/>
    </row>
    <row r="148" spans="1:5" ht="15.75" customHeight="1">
      <c r="A148" s="160"/>
      <c r="B148" s="72" t="s">
        <v>403</v>
      </c>
      <c r="C148" s="144" t="s">
        <v>341</v>
      </c>
      <c r="D148" s="144" t="s">
        <v>243</v>
      </c>
      <c r="E148" s="168"/>
    </row>
    <row r="149" spans="1:5" ht="15.75" customHeight="1">
      <c r="A149" s="72"/>
      <c r="B149" s="72"/>
      <c r="C149" s="96"/>
      <c r="D149" s="96"/>
      <c r="E149" s="168"/>
    </row>
    <row r="150" spans="1:5" ht="15.75" customHeight="1">
      <c r="A150" s="145" t="s">
        <v>264</v>
      </c>
      <c r="B150" s="72" t="s">
        <v>584</v>
      </c>
      <c r="C150" s="96"/>
      <c r="D150" s="96">
        <v>100</v>
      </c>
      <c r="E150" s="168"/>
    </row>
    <row r="151" spans="1:5" ht="15.75" customHeight="1">
      <c r="A151" s="72" t="s">
        <v>265</v>
      </c>
      <c r="B151" s="72" t="s">
        <v>28</v>
      </c>
      <c r="C151" s="96">
        <v>70</v>
      </c>
      <c r="D151" s="96"/>
      <c r="E151" s="168"/>
    </row>
    <row r="152" spans="1:5" ht="15.75" customHeight="1">
      <c r="A152" s="72"/>
      <c r="B152" s="72"/>
      <c r="C152" s="96"/>
      <c r="D152" s="96"/>
      <c r="E152" s="168"/>
    </row>
    <row r="153" spans="1:5" ht="15.75" customHeight="1">
      <c r="A153" s="145" t="s">
        <v>15</v>
      </c>
      <c r="B153" s="72" t="s">
        <v>353</v>
      </c>
      <c r="C153" s="96">
        <v>50</v>
      </c>
      <c r="D153" s="96">
        <v>60</v>
      </c>
      <c r="E153" s="168"/>
    </row>
    <row r="154" spans="1:5" ht="15.75" customHeight="1">
      <c r="A154" s="72" t="s">
        <v>266</v>
      </c>
      <c r="B154" s="155" t="s">
        <v>545</v>
      </c>
      <c r="C154" s="96" t="s">
        <v>529</v>
      </c>
      <c r="D154" s="96" t="s">
        <v>546</v>
      </c>
      <c r="E154" s="168"/>
    </row>
    <row r="155" spans="1:5" ht="15.75" customHeight="1">
      <c r="A155" s="72"/>
      <c r="B155" s="76" t="s">
        <v>495</v>
      </c>
      <c r="C155" s="96" t="s">
        <v>539</v>
      </c>
      <c r="D155" s="96" t="s">
        <v>493</v>
      </c>
      <c r="E155" s="168"/>
    </row>
    <row r="156" spans="1:5" ht="15.75" customHeight="1">
      <c r="A156" s="72"/>
      <c r="B156" s="72" t="s">
        <v>359</v>
      </c>
      <c r="C156" s="96">
        <v>150</v>
      </c>
      <c r="D156" s="96">
        <v>200</v>
      </c>
      <c r="E156" s="168"/>
    </row>
    <row r="157" spans="1:5" ht="15.75" customHeight="1">
      <c r="A157" s="72"/>
      <c r="B157" s="72" t="s">
        <v>267</v>
      </c>
      <c r="C157" s="96" t="s">
        <v>248</v>
      </c>
      <c r="D157" s="96" t="s">
        <v>93</v>
      </c>
      <c r="E157" s="168"/>
    </row>
    <row r="158" spans="1:5" ht="15.75" customHeight="1">
      <c r="A158" s="72"/>
      <c r="B158" s="72"/>
      <c r="C158" s="96"/>
      <c r="D158" s="96"/>
      <c r="E158" s="168"/>
    </row>
    <row r="159" spans="1:5" ht="15.75" customHeight="1">
      <c r="A159" s="145" t="s">
        <v>24</v>
      </c>
      <c r="B159" s="72" t="s">
        <v>170</v>
      </c>
      <c r="C159" s="96">
        <v>180</v>
      </c>
      <c r="D159" s="96">
        <v>200</v>
      </c>
      <c r="E159" s="168"/>
    </row>
    <row r="160" spans="1:5" ht="15.75" customHeight="1">
      <c r="A160" s="72" t="s">
        <v>271</v>
      </c>
      <c r="B160" s="72" t="s">
        <v>406</v>
      </c>
      <c r="C160" s="96">
        <v>50</v>
      </c>
      <c r="D160" s="96">
        <v>60</v>
      </c>
      <c r="E160" s="168"/>
    </row>
    <row r="161" spans="1:5" ht="15.75" customHeight="1">
      <c r="A161" s="72"/>
      <c r="B161" s="72" t="s">
        <v>28</v>
      </c>
      <c r="C161" s="96">
        <v>0</v>
      </c>
      <c r="D161" s="96">
        <v>70</v>
      </c>
      <c r="E161" s="168"/>
    </row>
    <row r="162" spans="1:5" ht="15.75" customHeight="1">
      <c r="A162" s="72"/>
      <c r="B162" s="72"/>
      <c r="C162" s="96"/>
      <c r="D162" s="96"/>
      <c r="E162" s="168"/>
    </row>
    <row r="163" spans="1:5" ht="15.75" customHeight="1">
      <c r="A163" s="145" t="s">
        <v>31</v>
      </c>
      <c r="B163" s="76" t="s">
        <v>365</v>
      </c>
      <c r="C163" s="130">
        <v>70</v>
      </c>
      <c r="D163" s="130">
        <v>80</v>
      </c>
      <c r="E163" s="168"/>
    </row>
    <row r="164" spans="1:5" ht="15.75" customHeight="1">
      <c r="A164" s="72" t="s">
        <v>268</v>
      </c>
      <c r="B164" s="76" t="s">
        <v>567</v>
      </c>
      <c r="C164" s="130" t="s">
        <v>555</v>
      </c>
      <c r="D164" s="130" t="s">
        <v>119</v>
      </c>
      <c r="E164" s="168"/>
    </row>
    <row r="165" spans="1:5" ht="15.75" customHeight="1">
      <c r="A165" s="72"/>
      <c r="B165" s="76" t="s">
        <v>564</v>
      </c>
      <c r="C165" s="130">
        <v>110</v>
      </c>
      <c r="D165" s="130">
        <v>150</v>
      </c>
      <c r="E165" s="168"/>
    </row>
    <row r="166" spans="1:5" ht="15.75" customHeight="1">
      <c r="A166" s="72"/>
      <c r="B166" s="72" t="s">
        <v>584</v>
      </c>
      <c r="C166" s="96">
        <v>135</v>
      </c>
      <c r="D166" s="96"/>
      <c r="E166" s="168"/>
    </row>
    <row r="167" spans="1:5" ht="15.75" customHeight="1">
      <c r="A167" s="72"/>
      <c r="B167" s="72" t="s">
        <v>62</v>
      </c>
      <c r="C167" s="96"/>
      <c r="D167" s="96">
        <v>180</v>
      </c>
      <c r="E167" s="168"/>
    </row>
    <row r="168" spans="1:5" ht="15.75" customHeight="1">
      <c r="A168" s="72"/>
      <c r="B168" s="72" t="s">
        <v>267</v>
      </c>
      <c r="C168" s="144" t="s">
        <v>618</v>
      </c>
      <c r="D168" s="144" t="s">
        <v>619</v>
      </c>
      <c r="E168" s="168"/>
    </row>
    <row r="169" spans="1:5" ht="15.75" customHeight="1">
      <c r="A169" s="72"/>
      <c r="B169" s="72"/>
      <c r="C169" s="96"/>
      <c r="D169" s="96"/>
      <c r="E169" s="168"/>
    </row>
    <row r="170" spans="1:5" ht="15.75" customHeight="1">
      <c r="A170" s="224" t="s">
        <v>88</v>
      </c>
      <c r="B170" s="225"/>
      <c r="C170" s="72"/>
      <c r="D170" s="72"/>
      <c r="E170" s="168"/>
    </row>
    <row r="171" spans="1:5" ht="15.75" customHeight="1">
      <c r="A171" s="141" t="s">
        <v>9</v>
      </c>
      <c r="B171" s="72" t="s">
        <v>161</v>
      </c>
      <c r="C171" s="96">
        <v>50</v>
      </c>
      <c r="D171" s="96">
        <v>50</v>
      </c>
      <c r="E171" s="168"/>
    </row>
    <row r="172" spans="1:5" ht="15.75" customHeight="1">
      <c r="A172" s="161">
        <v>42217</v>
      </c>
      <c r="B172" s="72" t="s">
        <v>269</v>
      </c>
      <c r="C172" s="96">
        <v>130</v>
      </c>
      <c r="D172" s="96">
        <v>150</v>
      </c>
      <c r="E172" s="168"/>
    </row>
    <row r="173" spans="1:5" ht="15.75" customHeight="1">
      <c r="A173" s="72"/>
      <c r="B173" s="72" t="s">
        <v>578</v>
      </c>
      <c r="C173" s="146">
        <v>150</v>
      </c>
      <c r="D173" s="146">
        <v>200</v>
      </c>
      <c r="E173" s="168"/>
    </row>
    <row r="174" spans="1:5" ht="15.75" customHeight="1">
      <c r="A174" s="72"/>
      <c r="B174" s="72" t="s">
        <v>608</v>
      </c>
      <c r="C174" s="146">
        <v>20</v>
      </c>
      <c r="D174" s="146">
        <v>25</v>
      </c>
      <c r="E174" s="168"/>
    </row>
    <row r="175" spans="1:5" ht="15.75" customHeight="1">
      <c r="A175" s="72"/>
      <c r="B175" s="72"/>
      <c r="C175" s="144"/>
      <c r="D175" s="96"/>
      <c r="E175" s="168"/>
    </row>
    <row r="176" spans="1:5" ht="15.75" customHeight="1">
      <c r="A176" s="145" t="s">
        <v>264</v>
      </c>
      <c r="B176" s="72" t="s">
        <v>165</v>
      </c>
      <c r="C176" s="96">
        <v>100</v>
      </c>
      <c r="D176" s="96">
        <v>100</v>
      </c>
      <c r="E176" s="168"/>
    </row>
    <row r="177" spans="1:5" ht="15.75" customHeight="1">
      <c r="A177" s="72" t="s">
        <v>265</v>
      </c>
      <c r="B177" s="72"/>
      <c r="C177" s="144"/>
      <c r="D177" s="96"/>
      <c r="E177" s="168"/>
    </row>
    <row r="178" spans="1:5" ht="15.75" customHeight="1">
      <c r="A178" s="145" t="s">
        <v>15</v>
      </c>
      <c r="B178" s="72" t="s">
        <v>204</v>
      </c>
      <c r="C178" s="96">
        <v>50</v>
      </c>
      <c r="D178" s="96">
        <v>60</v>
      </c>
      <c r="E178" s="168"/>
    </row>
    <row r="179" spans="1:5" ht="15.75" customHeight="1">
      <c r="A179" s="72" t="s">
        <v>266</v>
      </c>
      <c r="B179" s="72" t="s">
        <v>506</v>
      </c>
      <c r="C179" s="96" t="s">
        <v>530</v>
      </c>
      <c r="D179" s="96" t="s">
        <v>551</v>
      </c>
      <c r="E179" s="168"/>
    </row>
    <row r="180" spans="1:5" ht="15.75" customHeight="1">
      <c r="A180" s="72"/>
      <c r="B180" s="72" t="s">
        <v>407</v>
      </c>
      <c r="C180" s="96">
        <v>200</v>
      </c>
      <c r="D180" s="96">
        <v>230</v>
      </c>
      <c r="E180" s="168"/>
    </row>
    <row r="181" spans="1:5" ht="15.75" customHeight="1">
      <c r="A181" s="72"/>
      <c r="B181" s="72" t="s">
        <v>287</v>
      </c>
      <c r="C181" s="96">
        <v>150</v>
      </c>
      <c r="D181" s="96">
        <v>200</v>
      </c>
      <c r="E181" s="168"/>
    </row>
    <row r="182" spans="1:5" ht="15.75" customHeight="1">
      <c r="A182" s="72"/>
      <c r="B182" s="72" t="s">
        <v>507</v>
      </c>
      <c r="C182" s="96">
        <v>20</v>
      </c>
      <c r="D182" s="96">
        <v>25</v>
      </c>
      <c r="E182" s="168"/>
    </row>
    <row r="183" spans="1:5" ht="15.75" customHeight="1">
      <c r="A183" s="72"/>
      <c r="B183" s="72"/>
      <c r="C183" s="96"/>
      <c r="D183" s="96"/>
      <c r="E183" s="168"/>
    </row>
    <row r="184" spans="1:5" ht="15.75" customHeight="1">
      <c r="A184" s="145" t="s">
        <v>24</v>
      </c>
      <c r="B184" s="72" t="s">
        <v>354</v>
      </c>
      <c r="C184" s="96">
        <v>180</v>
      </c>
      <c r="D184" s="96">
        <v>200</v>
      </c>
      <c r="E184" s="168"/>
    </row>
    <row r="185" spans="1:5" ht="15.75" customHeight="1">
      <c r="A185" s="72" t="s">
        <v>271</v>
      </c>
      <c r="B185" s="72" t="s">
        <v>659</v>
      </c>
      <c r="C185" s="96">
        <v>50</v>
      </c>
      <c r="D185" s="96">
        <v>60</v>
      </c>
      <c r="E185" s="168"/>
    </row>
    <row r="186" spans="1:5" ht="15.75" customHeight="1">
      <c r="A186" s="72"/>
      <c r="B186" s="72" t="s">
        <v>28</v>
      </c>
      <c r="C186" s="96">
        <v>100</v>
      </c>
      <c r="D186" s="96">
        <v>100</v>
      </c>
      <c r="E186" s="168"/>
    </row>
    <row r="187" spans="1:5" ht="15.75" customHeight="1">
      <c r="A187" s="72"/>
      <c r="B187" s="72"/>
      <c r="C187" s="96"/>
      <c r="D187" s="96"/>
      <c r="E187" s="168"/>
    </row>
    <row r="188" spans="1:5" ht="15.75" customHeight="1">
      <c r="A188" s="145" t="s">
        <v>31</v>
      </c>
      <c r="B188" s="76" t="s">
        <v>365</v>
      </c>
      <c r="C188" s="130">
        <v>65</v>
      </c>
      <c r="D188" s="130">
        <v>70</v>
      </c>
      <c r="E188" s="168"/>
    </row>
    <row r="189" spans="1:5" ht="15.75" customHeight="1">
      <c r="A189" s="72" t="s">
        <v>268</v>
      </c>
      <c r="B189" s="76" t="s">
        <v>485</v>
      </c>
      <c r="C189" s="130" t="s">
        <v>486</v>
      </c>
      <c r="D189" s="130" t="s">
        <v>535</v>
      </c>
      <c r="E189" s="168"/>
    </row>
    <row r="190" spans="1:5" ht="15.75" customHeight="1">
      <c r="A190" s="72"/>
      <c r="B190" s="72" t="s">
        <v>34</v>
      </c>
      <c r="C190" s="96">
        <v>110</v>
      </c>
      <c r="D190" s="96">
        <v>150</v>
      </c>
      <c r="E190" s="168"/>
    </row>
    <row r="191" spans="1:5" ht="15.75" customHeight="1">
      <c r="A191" s="72"/>
      <c r="B191" s="72" t="s">
        <v>62</v>
      </c>
      <c r="C191" s="96">
        <v>150</v>
      </c>
      <c r="D191" s="96">
        <v>180</v>
      </c>
      <c r="E191" s="168"/>
    </row>
    <row r="192" spans="1:5" ht="15.75" customHeight="1">
      <c r="A192" s="72"/>
      <c r="B192" s="72" t="s">
        <v>355</v>
      </c>
      <c r="C192" s="144" t="s">
        <v>618</v>
      </c>
      <c r="D192" s="144" t="s">
        <v>94</v>
      </c>
      <c r="E192" s="168"/>
    </row>
    <row r="193" spans="1:5" ht="15.75" customHeight="1">
      <c r="A193" s="151"/>
      <c r="B193" s="152"/>
      <c r="C193" s="144"/>
      <c r="D193" s="144"/>
      <c r="E193" s="168"/>
    </row>
    <row r="194" spans="1:5" ht="15.75" customHeight="1">
      <c r="A194" s="224" t="s">
        <v>89</v>
      </c>
      <c r="B194" s="225"/>
      <c r="C194" s="72"/>
      <c r="D194" s="72"/>
      <c r="E194" s="168"/>
    </row>
    <row r="195" spans="1:5" ht="15.75" customHeight="1">
      <c r="A195" s="141" t="s">
        <v>9</v>
      </c>
      <c r="B195" s="72" t="s">
        <v>604</v>
      </c>
      <c r="C195" s="96" t="s">
        <v>605</v>
      </c>
      <c r="D195" s="96" t="s">
        <v>605</v>
      </c>
      <c r="E195" s="168"/>
    </row>
    <row r="196" spans="1:5" ht="15.75" customHeight="1">
      <c r="A196" s="162" t="s">
        <v>262</v>
      </c>
      <c r="B196" s="72" t="s">
        <v>357</v>
      </c>
      <c r="C196" s="96">
        <v>130</v>
      </c>
      <c r="D196" s="96">
        <v>150</v>
      </c>
      <c r="E196" s="168"/>
    </row>
    <row r="197" spans="1:5" ht="15.75" customHeight="1">
      <c r="A197" s="72"/>
      <c r="B197" s="163" t="s">
        <v>653</v>
      </c>
      <c r="C197" s="96">
        <v>150</v>
      </c>
      <c r="D197" s="96">
        <v>200</v>
      </c>
      <c r="E197" s="168"/>
    </row>
    <row r="198" spans="1:5" ht="15.75" customHeight="1">
      <c r="A198" s="72"/>
      <c r="B198" s="72" t="s">
        <v>408</v>
      </c>
      <c r="C198" s="144" t="s">
        <v>335</v>
      </c>
      <c r="D198" s="144" t="s">
        <v>338</v>
      </c>
      <c r="E198" s="168"/>
    </row>
    <row r="199" spans="1:5" ht="15.75" customHeight="1">
      <c r="A199" s="72"/>
      <c r="B199" s="72"/>
      <c r="C199" s="144"/>
      <c r="D199" s="96"/>
      <c r="E199" s="168"/>
    </row>
    <row r="200" spans="1:5" ht="15.75" customHeight="1">
      <c r="A200" s="145" t="s">
        <v>264</v>
      </c>
      <c r="B200" s="72" t="s">
        <v>28</v>
      </c>
      <c r="C200" s="96">
        <v>60</v>
      </c>
      <c r="D200" s="96">
        <v>60</v>
      </c>
      <c r="E200" s="168"/>
    </row>
    <row r="201" spans="1:5" ht="15.75" customHeight="1">
      <c r="A201" s="72" t="s">
        <v>265</v>
      </c>
      <c r="B201" s="72"/>
      <c r="C201" s="144"/>
      <c r="D201" s="96"/>
      <c r="E201" s="168"/>
    </row>
    <row r="202" spans="1:5" ht="15.75" customHeight="1">
      <c r="A202" s="145" t="s">
        <v>356</v>
      </c>
      <c r="B202" s="76" t="s">
        <v>345</v>
      </c>
      <c r="C202" s="130">
        <v>50</v>
      </c>
      <c r="D202" s="130">
        <v>60</v>
      </c>
      <c r="E202" s="168"/>
    </row>
    <row r="203" spans="1:5" ht="15.75" customHeight="1">
      <c r="A203" s="72" t="s">
        <v>266</v>
      </c>
      <c r="B203" s="72" t="s">
        <v>541</v>
      </c>
      <c r="C203" s="96" t="s">
        <v>654</v>
      </c>
      <c r="D203" s="96" t="s">
        <v>542</v>
      </c>
      <c r="E203" s="168"/>
    </row>
    <row r="204" spans="1:5" ht="15.75" customHeight="1">
      <c r="A204" s="72"/>
      <c r="B204" s="72" t="s">
        <v>371</v>
      </c>
      <c r="C204" s="96" t="s">
        <v>119</v>
      </c>
      <c r="D204" s="96" t="s">
        <v>119</v>
      </c>
      <c r="E204" s="168"/>
    </row>
    <row r="205" spans="1:5" ht="15.75" customHeight="1">
      <c r="A205" s="72"/>
      <c r="B205" s="72" t="s">
        <v>361</v>
      </c>
      <c r="C205" s="96">
        <v>100</v>
      </c>
      <c r="D205" s="96">
        <v>150</v>
      </c>
      <c r="E205" s="168"/>
    </row>
    <row r="206" spans="1:5" ht="15.75" customHeight="1">
      <c r="A206" s="72"/>
      <c r="B206" s="75" t="s">
        <v>378</v>
      </c>
      <c r="C206" s="96">
        <v>150</v>
      </c>
      <c r="D206" s="96">
        <v>200</v>
      </c>
      <c r="E206" s="168"/>
    </row>
    <row r="207" spans="1:5" ht="15.75" customHeight="1">
      <c r="A207" s="72"/>
      <c r="B207" s="72" t="s">
        <v>267</v>
      </c>
      <c r="C207" s="96" t="s">
        <v>248</v>
      </c>
      <c r="D207" s="96" t="s">
        <v>93</v>
      </c>
      <c r="E207" s="168"/>
    </row>
    <row r="208" spans="1:5" ht="15.75" customHeight="1">
      <c r="A208" s="72"/>
      <c r="B208" s="72"/>
      <c r="C208" s="72"/>
      <c r="D208" s="72"/>
      <c r="E208" s="168"/>
    </row>
    <row r="209" spans="1:5" ht="15.75" customHeight="1">
      <c r="A209" s="145" t="s">
        <v>24</v>
      </c>
      <c r="B209" s="72" t="s">
        <v>171</v>
      </c>
      <c r="C209" s="96">
        <v>180</v>
      </c>
      <c r="D209" s="96">
        <v>200</v>
      </c>
      <c r="E209" s="168"/>
    </row>
    <row r="210" spans="1:5" ht="15.75" customHeight="1">
      <c r="A210" s="72" t="s">
        <v>271</v>
      </c>
      <c r="B210" s="72" t="s">
        <v>582</v>
      </c>
      <c r="C210" s="96">
        <v>50</v>
      </c>
      <c r="D210" s="96">
        <v>60</v>
      </c>
      <c r="E210" s="168"/>
    </row>
    <row r="211" spans="1:5" ht="15.75" customHeight="1">
      <c r="A211" s="72"/>
      <c r="B211" s="72"/>
      <c r="C211" s="96"/>
      <c r="D211" s="96"/>
      <c r="E211" s="168"/>
    </row>
    <row r="212" spans="1:5" ht="15.75" customHeight="1">
      <c r="A212" s="72"/>
      <c r="B212" s="72"/>
      <c r="C212" s="96"/>
      <c r="D212" s="96"/>
      <c r="E212" s="168"/>
    </row>
    <row r="213" spans="1:5" ht="15.75" customHeight="1">
      <c r="A213" s="145" t="s">
        <v>31</v>
      </c>
      <c r="B213" s="72" t="s">
        <v>365</v>
      </c>
      <c r="C213" s="96">
        <v>70</v>
      </c>
      <c r="D213" s="96">
        <v>80</v>
      </c>
      <c r="E213" s="168"/>
    </row>
    <row r="214" spans="1:5" ht="15.75" customHeight="1">
      <c r="A214" s="72" t="s">
        <v>268</v>
      </c>
      <c r="B214" s="76" t="s">
        <v>538</v>
      </c>
      <c r="C214" s="130" t="s">
        <v>539</v>
      </c>
      <c r="D214" s="130" t="s">
        <v>520</v>
      </c>
      <c r="E214" s="168"/>
    </row>
    <row r="215" spans="1:5" ht="15.75" customHeight="1">
      <c r="A215" s="72"/>
      <c r="B215" s="72" t="s">
        <v>286</v>
      </c>
      <c r="C215" s="146">
        <v>135</v>
      </c>
      <c r="D215" s="146">
        <v>200</v>
      </c>
      <c r="E215" s="168"/>
    </row>
    <row r="216" spans="1:5" ht="15.75" customHeight="1">
      <c r="A216" s="72"/>
      <c r="B216" s="72" t="s">
        <v>267</v>
      </c>
      <c r="C216" s="96" t="s">
        <v>244</v>
      </c>
      <c r="D216" s="96" t="s">
        <v>94</v>
      </c>
      <c r="E216" s="168"/>
    </row>
    <row r="217" spans="1:5" ht="15.75" customHeight="1">
      <c r="A217" s="151"/>
      <c r="B217" s="152"/>
      <c r="C217" s="96"/>
      <c r="D217" s="96"/>
      <c r="E217" s="168"/>
    </row>
    <row r="218" spans="1:5" ht="15.75" customHeight="1">
      <c r="A218" s="224" t="s">
        <v>90</v>
      </c>
      <c r="B218" s="225"/>
      <c r="C218" s="96"/>
      <c r="D218" s="96"/>
      <c r="E218" s="168"/>
    </row>
    <row r="219" spans="1:5" ht="15.75" customHeight="1">
      <c r="A219" s="145" t="s">
        <v>9</v>
      </c>
      <c r="B219" s="72" t="s">
        <v>161</v>
      </c>
      <c r="C219" s="96">
        <v>50</v>
      </c>
      <c r="D219" s="96">
        <v>50</v>
      </c>
      <c r="E219" s="168"/>
    </row>
    <row r="220" spans="1:5" ht="15.75" customHeight="1">
      <c r="A220" s="143" t="s">
        <v>262</v>
      </c>
      <c r="B220" s="72" t="s">
        <v>358</v>
      </c>
      <c r="C220" s="96">
        <v>130</v>
      </c>
      <c r="D220" s="96">
        <v>150</v>
      </c>
      <c r="E220" s="168"/>
    </row>
    <row r="221" spans="1:5" ht="15.75" customHeight="1">
      <c r="A221" s="72"/>
      <c r="B221" s="72" t="s">
        <v>578</v>
      </c>
      <c r="C221" s="96">
        <v>150</v>
      </c>
      <c r="D221" s="96">
        <v>200</v>
      </c>
      <c r="E221" s="168"/>
    </row>
    <row r="222" spans="1:5" ht="15.75" customHeight="1">
      <c r="A222" s="72"/>
      <c r="B222" s="72" t="s">
        <v>400</v>
      </c>
      <c r="C222" s="144" t="s">
        <v>335</v>
      </c>
      <c r="D222" s="144" t="s">
        <v>338</v>
      </c>
      <c r="E222" s="168"/>
    </row>
    <row r="223" spans="1:5" ht="15.75" customHeight="1">
      <c r="A223" s="145" t="s">
        <v>264</v>
      </c>
      <c r="B223" s="72"/>
      <c r="C223" s="96"/>
      <c r="D223" s="96"/>
      <c r="E223" s="168"/>
    </row>
    <row r="224" spans="1:5" ht="15.75" customHeight="1">
      <c r="A224" s="72" t="s">
        <v>265</v>
      </c>
      <c r="B224" s="72" t="s">
        <v>165</v>
      </c>
      <c r="C224" s="96">
        <v>100</v>
      </c>
      <c r="D224" s="96">
        <v>100</v>
      </c>
      <c r="E224" s="168"/>
    </row>
    <row r="225" spans="1:5" ht="15.75" customHeight="1">
      <c r="A225" s="72"/>
      <c r="B225" s="72"/>
      <c r="C225" s="96"/>
      <c r="D225" s="96"/>
      <c r="E225" s="168"/>
    </row>
    <row r="226" spans="1:5" ht="15.75" customHeight="1">
      <c r="A226" s="145" t="s">
        <v>15</v>
      </c>
      <c r="B226" s="76" t="s">
        <v>620</v>
      </c>
      <c r="C226" s="96">
        <v>50</v>
      </c>
      <c r="D226" s="96">
        <v>60</v>
      </c>
      <c r="E226" s="168"/>
    </row>
    <row r="227" spans="1:5" ht="15.75" customHeight="1">
      <c r="A227" s="72" t="s">
        <v>266</v>
      </c>
      <c r="B227" s="72" t="s">
        <v>527</v>
      </c>
      <c r="C227" s="96" t="s">
        <v>528</v>
      </c>
      <c r="D227" s="96" t="s">
        <v>520</v>
      </c>
      <c r="E227" s="168"/>
    </row>
    <row r="228" spans="1:5" ht="15.75" customHeight="1">
      <c r="A228" s="72"/>
      <c r="B228" s="72" t="s">
        <v>373</v>
      </c>
      <c r="C228" s="96">
        <v>50</v>
      </c>
      <c r="D228" s="96">
        <v>60</v>
      </c>
      <c r="E228" s="168"/>
    </row>
    <row r="229" spans="1:5" ht="15.75" customHeight="1">
      <c r="A229" s="72"/>
      <c r="B229" s="72" t="s">
        <v>34</v>
      </c>
      <c r="C229" s="96">
        <v>110</v>
      </c>
      <c r="D229" s="96">
        <v>150</v>
      </c>
      <c r="E229" s="168"/>
    </row>
    <row r="230" spans="1:5" ht="15.75" customHeight="1">
      <c r="A230" s="72"/>
      <c r="B230" s="72" t="s">
        <v>359</v>
      </c>
      <c r="C230" s="96">
        <v>150</v>
      </c>
      <c r="D230" s="96">
        <v>200</v>
      </c>
      <c r="E230" s="168"/>
    </row>
    <row r="231" spans="1:5" ht="15.75" customHeight="1">
      <c r="A231" s="72"/>
      <c r="B231" s="72" t="s">
        <v>267</v>
      </c>
      <c r="C231" s="96" t="s">
        <v>244</v>
      </c>
      <c r="D231" s="96" t="s">
        <v>93</v>
      </c>
      <c r="E231" s="168"/>
    </row>
    <row r="232" spans="1:5" ht="15.75" customHeight="1">
      <c r="A232" s="72"/>
      <c r="B232" s="164"/>
      <c r="C232" s="96"/>
      <c r="D232" s="96"/>
      <c r="E232" s="168"/>
    </row>
    <row r="233" spans="1:5" ht="15.75" customHeight="1">
      <c r="A233" s="145" t="s">
        <v>24</v>
      </c>
      <c r="B233" s="72"/>
      <c r="C233" s="96"/>
      <c r="D233" s="96"/>
      <c r="E233" s="168"/>
    </row>
    <row r="234" spans="1:5" ht="15.75" customHeight="1">
      <c r="A234" s="72" t="s">
        <v>271</v>
      </c>
      <c r="B234" s="72" t="s">
        <v>170</v>
      </c>
      <c r="C234" s="96">
        <v>180</v>
      </c>
      <c r="D234" s="96">
        <v>200</v>
      </c>
      <c r="E234" s="168"/>
    </row>
    <row r="235" spans="1:5" ht="15.75" customHeight="1">
      <c r="A235" s="72"/>
      <c r="B235" s="72" t="s">
        <v>238</v>
      </c>
      <c r="C235" s="96">
        <v>17.5</v>
      </c>
      <c r="D235" s="96">
        <v>33</v>
      </c>
      <c r="E235" s="168"/>
    </row>
    <row r="236" spans="1:5" ht="15.75" customHeight="1">
      <c r="A236" s="72"/>
      <c r="B236" s="72" t="s">
        <v>28</v>
      </c>
      <c r="C236" s="96">
        <v>80</v>
      </c>
      <c r="D236" s="96">
        <v>90</v>
      </c>
      <c r="E236" s="168"/>
    </row>
    <row r="237" spans="1:5" ht="15.75" customHeight="1">
      <c r="A237" s="72"/>
      <c r="B237" s="72"/>
      <c r="C237" s="96"/>
      <c r="D237" s="96"/>
      <c r="E237" s="168"/>
    </row>
    <row r="238" spans="1:5" ht="15.75" customHeight="1">
      <c r="A238" s="145" t="s">
        <v>31</v>
      </c>
      <c r="B238" s="72" t="s">
        <v>409</v>
      </c>
      <c r="C238" s="96" t="s">
        <v>602</v>
      </c>
      <c r="D238" s="96" t="s">
        <v>534</v>
      </c>
      <c r="E238" s="168"/>
    </row>
    <row r="239" spans="1:5" ht="15.75" customHeight="1">
      <c r="A239" s="72" t="s">
        <v>268</v>
      </c>
      <c r="B239" s="72" t="s">
        <v>62</v>
      </c>
      <c r="C239" s="146">
        <v>150</v>
      </c>
      <c r="D239" s="146">
        <v>180</v>
      </c>
      <c r="E239" s="168"/>
    </row>
    <row r="240" spans="1:5" ht="15.75" customHeight="1">
      <c r="A240" s="72"/>
      <c r="B240" s="72" t="s">
        <v>267</v>
      </c>
      <c r="C240" s="144" t="s">
        <v>618</v>
      </c>
      <c r="D240" s="144" t="s">
        <v>619</v>
      </c>
      <c r="E240" s="168"/>
    </row>
    <row r="241" spans="1:5" ht="12.75">
      <c r="A241" s="72"/>
      <c r="B241" s="72"/>
      <c r="C241" s="72"/>
      <c r="D241" s="72"/>
      <c r="E241" s="168"/>
    </row>
  </sheetData>
  <sheetProtection/>
  <mergeCells count="13">
    <mergeCell ref="A218:B218"/>
    <mergeCell ref="A74:B74"/>
    <mergeCell ref="A96:B96"/>
    <mergeCell ref="A119:B119"/>
    <mergeCell ref="A144:B144"/>
    <mergeCell ref="A170:B170"/>
    <mergeCell ref="A194:B194"/>
    <mergeCell ref="E2:E3"/>
    <mergeCell ref="A1:D1"/>
    <mergeCell ref="C2:D2"/>
    <mergeCell ref="A4:B4"/>
    <mergeCell ref="A28:B28"/>
    <mergeCell ref="A50:B5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240:D240 C117 C19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L8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" sqref="I3:S3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0.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2" width="5.75390625" style="0" customWidth="1"/>
    <col min="13" max="13" width="5.00390625" style="0" customWidth="1"/>
    <col min="14" max="17" width="5.75390625" style="0" customWidth="1"/>
    <col min="18" max="18" width="5.25390625" style="0" customWidth="1"/>
    <col min="19" max="19" width="7.375" style="0" customWidth="1"/>
  </cols>
  <sheetData>
    <row r="1" spans="1:19" ht="12.75">
      <c r="A1" s="217" t="s">
        <v>673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18"/>
    </row>
    <row r="2" spans="1:19" ht="20.25" customHeight="1">
      <c r="A2" s="211"/>
      <c r="B2" s="212"/>
      <c r="C2" s="212"/>
      <c r="D2" s="212"/>
      <c r="E2" s="212"/>
      <c r="F2" s="212"/>
      <c r="G2" s="212"/>
      <c r="H2" s="212"/>
      <c r="I2" s="278" t="s">
        <v>674</v>
      </c>
      <c r="J2" s="278"/>
      <c r="K2" s="278"/>
      <c r="L2" s="278"/>
      <c r="M2" s="278"/>
      <c r="N2" s="278"/>
      <c r="O2" s="278"/>
      <c r="P2" s="278"/>
      <c r="Q2" s="278"/>
      <c r="R2" s="278"/>
      <c r="S2" s="279"/>
    </row>
    <row r="3" spans="1:19" ht="20.25" customHeight="1">
      <c r="A3" s="211"/>
      <c r="B3" s="212"/>
      <c r="C3" s="212"/>
      <c r="D3" s="212"/>
      <c r="E3" s="212"/>
      <c r="F3" s="212"/>
      <c r="G3" s="212"/>
      <c r="H3" s="212"/>
      <c r="I3" s="278" t="s">
        <v>675</v>
      </c>
      <c r="J3" s="278"/>
      <c r="K3" s="278"/>
      <c r="L3" s="278"/>
      <c r="M3" s="278"/>
      <c r="N3" s="278"/>
      <c r="O3" s="278"/>
      <c r="P3" s="278"/>
      <c r="Q3" s="278"/>
      <c r="R3" s="278"/>
      <c r="S3" s="279"/>
    </row>
    <row r="4" spans="1:142" ht="25.5" customHeight="1">
      <c r="A4" s="1" t="s">
        <v>0</v>
      </c>
      <c r="B4" s="238" t="s">
        <v>1</v>
      </c>
      <c r="C4" s="238"/>
      <c r="D4" s="238" t="s">
        <v>2</v>
      </c>
      <c r="E4" s="238" t="s">
        <v>95</v>
      </c>
      <c r="F4" s="238"/>
      <c r="G4" s="238" t="s">
        <v>58</v>
      </c>
      <c r="H4" s="238"/>
      <c r="I4" s="238" t="s">
        <v>95</v>
      </c>
      <c r="J4" s="238"/>
      <c r="K4" s="238"/>
      <c r="L4" s="238"/>
      <c r="M4" s="239" t="s">
        <v>283</v>
      </c>
      <c r="N4" s="238" t="s">
        <v>58</v>
      </c>
      <c r="O4" s="238"/>
      <c r="P4" s="238"/>
      <c r="Q4" s="238"/>
      <c r="R4" s="239" t="s">
        <v>283</v>
      </c>
      <c r="S4" s="239" t="s">
        <v>284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</row>
    <row r="5" spans="1:142" ht="24" customHeight="1">
      <c r="A5" s="1"/>
      <c r="B5" s="10" t="s">
        <v>98</v>
      </c>
      <c r="C5" s="10" t="s">
        <v>57</v>
      </c>
      <c r="D5" s="238"/>
      <c r="E5" s="10" t="s">
        <v>3</v>
      </c>
      <c r="F5" s="10" t="s">
        <v>84</v>
      </c>
      <c r="G5" s="10" t="s">
        <v>3</v>
      </c>
      <c r="H5" s="10" t="s">
        <v>84</v>
      </c>
      <c r="I5" s="11" t="s">
        <v>4</v>
      </c>
      <c r="J5" s="11" t="s">
        <v>5</v>
      </c>
      <c r="K5" s="11" t="s">
        <v>6</v>
      </c>
      <c r="L5" s="11" t="s">
        <v>7</v>
      </c>
      <c r="M5" s="240"/>
      <c r="N5" s="11" t="s">
        <v>4</v>
      </c>
      <c r="O5" s="11" t="s">
        <v>5</v>
      </c>
      <c r="P5" s="11" t="s">
        <v>6</v>
      </c>
      <c r="Q5" s="11" t="s">
        <v>7</v>
      </c>
      <c r="R5" s="240"/>
      <c r="S5" s="24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</row>
    <row r="6" spans="1:142" ht="12.75">
      <c r="A6" s="217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18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</row>
    <row r="7" spans="1:142" ht="12.75">
      <c r="A7" s="217" t="s">
        <v>666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18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</row>
    <row r="8" spans="1:142" ht="12.75">
      <c r="A8" s="217" t="s">
        <v>285</v>
      </c>
      <c r="B8" s="229"/>
      <c r="C8" s="229"/>
      <c r="D8" s="2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</row>
    <row r="9" spans="1:142" ht="12.75">
      <c r="A9" s="2" t="s">
        <v>99</v>
      </c>
      <c r="B9" s="13">
        <v>50</v>
      </c>
      <c r="C9" s="13">
        <v>50</v>
      </c>
      <c r="D9" s="2" t="s">
        <v>417</v>
      </c>
      <c r="E9" s="52">
        <v>42.3</v>
      </c>
      <c r="F9" s="13">
        <v>32.5</v>
      </c>
      <c r="G9" s="52">
        <v>42.3</v>
      </c>
      <c r="H9" s="13">
        <v>32.5</v>
      </c>
      <c r="I9" s="99">
        <v>4.3</v>
      </c>
      <c r="J9" s="99">
        <v>6.7</v>
      </c>
      <c r="K9" s="99">
        <v>1.15</v>
      </c>
      <c r="L9" s="99">
        <v>81</v>
      </c>
      <c r="M9" s="100">
        <v>0.15</v>
      </c>
      <c r="N9" s="99">
        <v>4.3</v>
      </c>
      <c r="O9" s="99">
        <v>6.7</v>
      </c>
      <c r="P9" s="99">
        <v>1.15</v>
      </c>
      <c r="Q9" s="99">
        <v>81</v>
      </c>
      <c r="R9" s="100">
        <v>0.15</v>
      </c>
      <c r="S9" s="55">
        <v>307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</row>
    <row r="10" spans="1:142" ht="12.75">
      <c r="A10" s="42"/>
      <c r="B10" s="13"/>
      <c r="C10" s="13"/>
      <c r="D10" s="2" t="s">
        <v>126</v>
      </c>
      <c r="E10" s="52">
        <v>20</v>
      </c>
      <c r="F10" s="13">
        <v>20</v>
      </c>
      <c r="G10" s="52">
        <v>20</v>
      </c>
      <c r="H10" s="13">
        <v>20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5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42" ht="12.75">
      <c r="A11" s="42"/>
      <c r="B11" s="13"/>
      <c r="C11" s="13"/>
      <c r="D11" s="2" t="s">
        <v>40</v>
      </c>
      <c r="E11" s="52">
        <v>1.5</v>
      </c>
      <c r="F11" s="13">
        <v>1.5</v>
      </c>
      <c r="G11" s="52">
        <v>1.5</v>
      </c>
      <c r="H11" s="13">
        <v>1.5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5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</row>
    <row r="12" spans="1:142" ht="12.75">
      <c r="A12" s="51" t="s">
        <v>377</v>
      </c>
      <c r="B12" s="13">
        <v>120</v>
      </c>
      <c r="C12" s="13">
        <v>150</v>
      </c>
      <c r="D12" s="2" t="s">
        <v>11</v>
      </c>
      <c r="E12" s="2">
        <v>80</v>
      </c>
      <c r="F12" s="2">
        <v>80</v>
      </c>
      <c r="G12" s="2">
        <v>100</v>
      </c>
      <c r="H12" s="2">
        <v>100</v>
      </c>
      <c r="I12" s="101">
        <v>4.7</v>
      </c>
      <c r="J12" s="101">
        <v>4.9</v>
      </c>
      <c r="K12" s="101">
        <v>21</v>
      </c>
      <c r="L12" s="101">
        <v>158</v>
      </c>
      <c r="M12" s="101">
        <v>0.5</v>
      </c>
      <c r="N12" s="101">
        <v>5.2</v>
      </c>
      <c r="O12" s="101">
        <v>5.3</v>
      </c>
      <c r="P12" s="101">
        <v>22.8</v>
      </c>
      <c r="Q12" s="101">
        <v>171</v>
      </c>
      <c r="R12" s="101">
        <v>0.6</v>
      </c>
      <c r="S12" s="57">
        <v>86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</row>
    <row r="13" spans="1:142" ht="12.75">
      <c r="A13" s="51" t="s">
        <v>471</v>
      </c>
      <c r="B13" s="13"/>
      <c r="C13" s="13"/>
      <c r="D13" s="2" t="s">
        <v>332</v>
      </c>
      <c r="E13" s="2">
        <v>17</v>
      </c>
      <c r="F13" s="2">
        <v>17</v>
      </c>
      <c r="G13" s="2">
        <v>18</v>
      </c>
      <c r="H13" s="2">
        <v>18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5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1:142" ht="12.75">
      <c r="A14" s="2"/>
      <c r="B14" s="13"/>
      <c r="C14" s="13"/>
      <c r="D14" s="2" t="s">
        <v>291</v>
      </c>
      <c r="E14" s="2">
        <v>3.5</v>
      </c>
      <c r="F14" s="2">
        <v>3.5</v>
      </c>
      <c r="G14" s="2">
        <v>4</v>
      </c>
      <c r="H14" s="2">
        <v>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7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</row>
    <row r="15" spans="1:142" ht="12.75">
      <c r="A15" s="2"/>
      <c r="B15" s="13"/>
      <c r="C15" s="13"/>
      <c r="D15" s="2" t="s">
        <v>13</v>
      </c>
      <c r="E15" s="2">
        <v>3.5</v>
      </c>
      <c r="F15" s="2">
        <v>3.5</v>
      </c>
      <c r="G15" s="2">
        <v>4</v>
      </c>
      <c r="H15" s="2">
        <v>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57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</row>
    <row r="16" spans="1:142" ht="12.75">
      <c r="A16" s="2"/>
      <c r="B16" s="13"/>
      <c r="C16" s="13"/>
      <c r="D16" s="2" t="s">
        <v>12</v>
      </c>
      <c r="E16" s="2">
        <v>15</v>
      </c>
      <c r="F16" s="2">
        <v>15</v>
      </c>
      <c r="G16" s="2">
        <v>23</v>
      </c>
      <c r="H16" s="2">
        <v>23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</row>
    <row r="17" spans="1:142" ht="12.75">
      <c r="A17" s="17" t="s">
        <v>71</v>
      </c>
      <c r="B17" s="13">
        <v>150</v>
      </c>
      <c r="C17" s="13">
        <v>200</v>
      </c>
      <c r="D17" s="17" t="s">
        <v>35</v>
      </c>
      <c r="E17" s="13">
        <v>0.4</v>
      </c>
      <c r="F17" s="13">
        <v>0.4</v>
      </c>
      <c r="G17" s="13">
        <v>0.5</v>
      </c>
      <c r="H17" s="13">
        <v>0.5</v>
      </c>
      <c r="I17" s="101">
        <v>1.1</v>
      </c>
      <c r="J17" s="101">
        <v>0.97</v>
      </c>
      <c r="K17" s="101">
        <v>13.1</v>
      </c>
      <c r="L17" s="101">
        <v>65</v>
      </c>
      <c r="M17" s="101">
        <v>0.97</v>
      </c>
      <c r="N17" s="101">
        <v>1.5</v>
      </c>
      <c r="O17" s="101">
        <v>1.3</v>
      </c>
      <c r="P17" s="101">
        <v>17.4</v>
      </c>
      <c r="Q17" s="101">
        <v>87</v>
      </c>
      <c r="R17" s="99">
        <v>1.3</v>
      </c>
      <c r="S17" s="55">
        <v>507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</row>
    <row r="18" spans="1:142" ht="12.75">
      <c r="A18" s="17"/>
      <c r="B18" s="13"/>
      <c r="C18" s="13"/>
      <c r="D18" s="17" t="s">
        <v>13</v>
      </c>
      <c r="E18" s="13">
        <v>8</v>
      </c>
      <c r="F18" s="13">
        <v>8</v>
      </c>
      <c r="G18" s="13">
        <v>11</v>
      </c>
      <c r="H18" s="13">
        <v>11</v>
      </c>
      <c r="I18" s="101"/>
      <c r="J18" s="101"/>
      <c r="K18" s="101"/>
      <c r="L18" s="101"/>
      <c r="M18" s="101"/>
      <c r="N18" s="101"/>
      <c r="O18" s="101"/>
      <c r="P18" s="101"/>
      <c r="Q18" s="101"/>
      <c r="R18" s="99"/>
      <c r="S18" s="5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</row>
    <row r="19" spans="1:142" ht="12.75">
      <c r="A19" s="17"/>
      <c r="B19" s="13"/>
      <c r="C19" s="13"/>
      <c r="D19" s="17" t="s">
        <v>11</v>
      </c>
      <c r="E19" s="13">
        <v>40</v>
      </c>
      <c r="F19" s="13">
        <v>40</v>
      </c>
      <c r="G19" s="13">
        <v>50</v>
      </c>
      <c r="H19" s="13">
        <v>50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99"/>
      <c r="S19" s="5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</row>
    <row r="20" spans="1:19" ht="12.75">
      <c r="A20" s="17"/>
      <c r="B20" s="13"/>
      <c r="C20" s="13"/>
      <c r="D20" s="17" t="s">
        <v>56</v>
      </c>
      <c r="E20" s="13">
        <v>94</v>
      </c>
      <c r="F20" s="13">
        <v>94</v>
      </c>
      <c r="G20" s="13">
        <v>125</v>
      </c>
      <c r="H20" s="13">
        <v>125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99"/>
      <c r="S20" s="55"/>
    </row>
    <row r="21" spans="1:19" ht="12.75">
      <c r="A21" s="2" t="s">
        <v>394</v>
      </c>
      <c r="B21" s="12" t="s">
        <v>103</v>
      </c>
      <c r="C21" s="12" t="s">
        <v>243</v>
      </c>
      <c r="D21" s="2" t="s">
        <v>395</v>
      </c>
      <c r="E21" s="13">
        <v>20</v>
      </c>
      <c r="F21" s="13">
        <v>20</v>
      </c>
      <c r="G21" s="13">
        <v>25</v>
      </c>
      <c r="H21" s="13">
        <v>25</v>
      </c>
      <c r="I21" s="101">
        <v>1.5</v>
      </c>
      <c r="J21" s="101">
        <v>0.56</v>
      </c>
      <c r="K21" s="101">
        <v>10.2</v>
      </c>
      <c r="L21" s="101">
        <v>52</v>
      </c>
      <c r="M21" s="99">
        <v>0</v>
      </c>
      <c r="N21" s="101">
        <v>1.9</v>
      </c>
      <c r="O21" s="101">
        <v>0.71</v>
      </c>
      <c r="P21" s="101">
        <v>12.8</v>
      </c>
      <c r="Q21" s="101">
        <v>65</v>
      </c>
      <c r="R21" s="99">
        <v>0</v>
      </c>
      <c r="S21" s="55">
        <v>117</v>
      </c>
    </row>
    <row r="22" spans="1:19" ht="12.75">
      <c r="A22" s="2" t="s">
        <v>112</v>
      </c>
      <c r="B22" s="2"/>
      <c r="C22" s="2"/>
      <c r="D22" s="2" t="s">
        <v>40</v>
      </c>
      <c r="E22" s="13">
        <v>5</v>
      </c>
      <c r="F22" s="13">
        <v>5</v>
      </c>
      <c r="G22" s="13">
        <v>5</v>
      </c>
      <c r="H22" s="13">
        <v>5</v>
      </c>
      <c r="I22" s="101">
        <v>0.025</v>
      </c>
      <c r="J22" s="101">
        <v>4.1</v>
      </c>
      <c r="K22" s="101">
        <v>0.04</v>
      </c>
      <c r="L22" s="101">
        <v>37</v>
      </c>
      <c r="M22" s="101">
        <v>0</v>
      </c>
      <c r="N22" s="101">
        <v>0.025</v>
      </c>
      <c r="O22" s="101">
        <v>4.1</v>
      </c>
      <c r="P22" s="101">
        <v>0.04</v>
      </c>
      <c r="Q22" s="101">
        <v>37</v>
      </c>
      <c r="R22" s="99">
        <v>0</v>
      </c>
      <c r="S22" s="55">
        <v>111</v>
      </c>
    </row>
    <row r="23" spans="1:19" ht="12.75">
      <c r="A23" s="226" t="s">
        <v>14</v>
      </c>
      <c r="B23" s="227"/>
      <c r="C23" s="227"/>
      <c r="D23" s="227"/>
      <c r="E23" s="227"/>
      <c r="F23" s="227"/>
      <c r="G23" s="227"/>
      <c r="H23" s="228"/>
      <c r="I23" s="77">
        <f aca="true" t="shared" si="0" ref="I23:R23">SUM(I9:I22)</f>
        <v>11.625</v>
      </c>
      <c r="J23" s="77">
        <f t="shared" si="0"/>
        <v>17.230000000000004</v>
      </c>
      <c r="K23" s="77">
        <f t="shared" si="0"/>
        <v>45.49</v>
      </c>
      <c r="L23" s="77">
        <f t="shared" si="0"/>
        <v>393</v>
      </c>
      <c r="M23" s="77">
        <f t="shared" si="0"/>
        <v>1.62</v>
      </c>
      <c r="N23" s="77">
        <f t="shared" si="0"/>
        <v>12.925</v>
      </c>
      <c r="O23" s="77">
        <f t="shared" si="0"/>
        <v>18.11</v>
      </c>
      <c r="P23" s="77">
        <f t="shared" si="0"/>
        <v>54.18999999999999</v>
      </c>
      <c r="Q23" s="77">
        <f t="shared" si="0"/>
        <v>441</v>
      </c>
      <c r="R23" s="77">
        <f t="shared" si="0"/>
        <v>2.05</v>
      </c>
      <c r="S23" s="55"/>
    </row>
    <row r="24" spans="1:142" ht="12.75">
      <c r="A24" s="230" t="s">
        <v>59</v>
      </c>
      <c r="B24" s="230"/>
      <c r="C24" s="230"/>
      <c r="D24" s="230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44"/>
      <c r="S24" s="5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</row>
    <row r="25" spans="1:142" s="1" customFormat="1" ht="12.75">
      <c r="A25" s="17" t="s">
        <v>286</v>
      </c>
      <c r="B25" s="18">
        <v>100</v>
      </c>
      <c r="C25" s="18">
        <v>100</v>
      </c>
      <c r="D25" s="2" t="s">
        <v>42</v>
      </c>
      <c r="E25" s="2">
        <v>100</v>
      </c>
      <c r="F25" s="2">
        <v>100</v>
      </c>
      <c r="G25" s="2">
        <v>100</v>
      </c>
      <c r="H25" s="2">
        <v>100</v>
      </c>
      <c r="I25" s="104">
        <v>0.5</v>
      </c>
      <c r="J25" s="104">
        <v>0</v>
      </c>
      <c r="K25" s="104">
        <v>10.1</v>
      </c>
      <c r="L25" s="104">
        <v>46</v>
      </c>
      <c r="M25" s="104">
        <v>4</v>
      </c>
      <c r="N25" s="104">
        <v>0.5</v>
      </c>
      <c r="O25" s="104">
        <v>0</v>
      </c>
      <c r="P25" s="104">
        <v>10.1</v>
      </c>
      <c r="Q25" s="104">
        <v>46</v>
      </c>
      <c r="R25" s="104">
        <v>4</v>
      </c>
      <c r="S25" s="55">
        <v>537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</row>
    <row r="26" spans="1:142" ht="12.75">
      <c r="A26" s="226" t="s">
        <v>60</v>
      </c>
      <c r="B26" s="227"/>
      <c r="C26" s="227"/>
      <c r="D26" s="227"/>
      <c r="E26" s="227"/>
      <c r="F26" s="227"/>
      <c r="G26" s="227"/>
      <c r="H26" s="228"/>
      <c r="I26" s="20">
        <f aca="true" t="shared" si="1" ref="I26:R26">I25</f>
        <v>0.5</v>
      </c>
      <c r="J26" s="20">
        <f t="shared" si="1"/>
        <v>0</v>
      </c>
      <c r="K26" s="20">
        <f t="shared" si="1"/>
        <v>10.1</v>
      </c>
      <c r="L26" s="20">
        <f t="shared" si="1"/>
        <v>46</v>
      </c>
      <c r="M26" s="20">
        <f t="shared" si="1"/>
        <v>4</v>
      </c>
      <c r="N26" s="20">
        <f t="shared" si="1"/>
        <v>0.5</v>
      </c>
      <c r="O26" s="20">
        <f t="shared" si="1"/>
        <v>0</v>
      </c>
      <c r="P26" s="20">
        <f t="shared" si="1"/>
        <v>10.1</v>
      </c>
      <c r="Q26" s="20">
        <f t="shared" si="1"/>
        <v>46</v>
      </c>
      <c r="R26" s="20">
        <f t="shared" si="1"/>
        <v>4</v>
      </c>
      <c r="S26" s="5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</row>
    <row r="27" spans="1:142" ht="12.75">
      <c r="A27" s="230" t="s">
        <v>15</v>
      </c>
      <c r="B27" s="230"/>
      <c r="C27" s="230"/>
      <c r="D27" s="230"/>
      <c r="E27" s="2"/>
      <c r="F27" s="2"/>
      <c r="G27" s="2"/>
      <c r="H27" s="2"/>
      <c r="I27" s="2"/>
      <c r="J27" s="14"/>
      <c r="K27" s="14"/>
      <c r="L27" s="14"/>
      <c r="M27" s="14"/>
      <c r="N27" s="14"/>
      <c r="O27" s="14"/>
      <c r="P27" s="14"/>
      <c r="Q27" s="14"/>
      <c r="R27" s="44"/>
      <c r="S27" s="5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</row>
    <row r="28" spans="1:142" ht="12.75">
      <c r="A28" s="41" t="s">
        <v>621</v>
      </c>
      <c r="B28" s="2">
        <v>50</v>
      </c>
      <c r="C28" s="2">
        <v>60</v>
      </c>
      <c r="D28" s="2" t="s">
        <v>17</v>
      </c>
      <c r="E28" s="13">
        <v>46.5</v>
      </c>
      <c r="F28" s="13">
        <v>37</v>
      </c>
      <c r="G28" s="13">
        <v>55.8</v>
      </c>
      <c r="H28" s="13">
        <v>44.4</v>
      </c>
      <c r="I28" s="101">
        <v>0.6</v>
      </c>
      <c r="J28" s="101">
        <v>5.2</v>
      </c>
      <c r="K28" s="101">
        <v>3.2</v>
      </c>
      <c r="L28" s="101">
        <v>62</v>
      </c>
      <c r="M28" s="101">
        <v>2.7</v>
      </c>
      <c r="N28" s="101">
        <v>0.72</v>
      </c>
      <c r="O28" s="101">
        <v>6.24</v>
      </c>
      <c r="P28" s="101">
        <v>3.9</v>
      </c>
      <c r="Q28" s="101">
        <v>74</v>
      </c>
      <c r="R28" s="101">
        <v>3.3</v>
      </c>
      <c r="S28" s="55">
        <v>53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</row>
    <row r="29" spans="1:142" ht="12.75">
      <c r="A29" s="41" t="s">
        <v>622</v>
      </c>
      <c r="B29" s="2"/>
      <c r="C29" s="2"/>
      <c r="D29" s="2" t="s">
        <v>623</v>
      </c>
      <c r="E29" s="13">
        <v>12.5</v>
      </c>
      <c r="F29" s="13">
        <v>10</v>
      </c>
      <c r="G29" s="13">
        <v>15</v>
      </c>
      <c r="H29" s="13">
        <v>12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5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</row>
    <row r="30" spans="1:142" ht="12.75">
      <c r="A30" s="1"/>
      <c r="B30" s="2"/>
      <c r="C30" s="2"/>
      <c r="D30" s="2" t="s">
        <v>63</v>
      </c>
      <c r="E30" s="13">
        <v>4.5</v>
      </c>
      <c r="F30" s="13">
        <v>4.5</v>
      </c>
      <c r="G30" s="13">
        <v>5.5</v>
      </c>
      <c r="H30" s="13">
        <v>5.5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5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</row>
    <row r="31" spans="1:142" ht="12.75">
      <c r="A31" s="41" t="s">
        <v>254</v>
      </c>
      <c r="B31" s="2" t="s">
        <v>528</v>
      </c>
      <c r="C31" s="2" t="s">
        <v>520</v>
      </c>
      <c r="D31" s="2" t="s">
        <v>420</v>
      </c>
      <c r="E31" s="13">
        <v>66.6</v>
      </c>
      <c r="F31" s="13">
        <v>50</v>
      </c>
      <c r="G31" s="13">
        <v>106.6</v>
      </c>
      <c r="H31" s="13">
        <v>80</v>
      </c>
      <c r="I31" s="101">
        <v>1.32</v>
      </c>
      <c r="J31" s="101">
        <v>1.77</v>
      </c>
      <c r="K31" s="101">
        <v>8.8</v>
      </c>
      <c r="L31" s="101">
        <v>56</v>
      </c>
      <c r="M31" s="101">
        <v>6.6</v>
      </c>
      <c r="N31" s="101">
        <v>1.76</v>
      </c>
      <c r="O31" s="101">
        <v>2.36</v>
      </c>
      <c r="P31" s="101">
        <v>11.76</v>
      </c>
      <c r="Q31" s="101">
        <v>75</v>
      </c>
      <c r="R31" s="101">
        <v>11</v>
      </c>
      <c r="S31" s="55">
        <v>154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</row>
    <row r="32" spans="1:142" ht="12.75">
      <c r="A32" s="41" t="s">
        <v>255</v>
      </c>
      <c r="B32" s="2"/>
      <c r="C32" s="2"/>
      <c r="D32" s="2" t="s">
        <v>421</v>
      </c>
      <c r="E32" s="13">
        <v>71.6</v>
      </c>
      <c r="F32" s="13">
        <v>50</v>
      </c>
      <c r="G32" s="13">
        <v>114.3</v>
      </c>
      <c r="H32" s="13">
        <v>80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5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</row>
    <row r="33" spans="1:142" ht="12.75">
      <c r="A33" s="41"/>
      <c r="B33" s="2"/>
      <c r="C33" s="2"/>
      <c r="D33" s="2" t="s">
        <v>422</v>
      </c>
      <c r="E33" s="13">
        <v>77</v>
      </c>
      <c r="F33" s="13">
        <v>50</v>
      </c>
      <c r="G33" s="13">
        <v>122.9</v>
      </c>
      <c r="H33" s="13">
        <v>80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5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</row>
    <row r="34" spans="1:142" ht="12.75">
      <c r="A34" s="41"/>
      <c r="B34" s="2"/>
      <c r="C34" s="2"/>
      <c r="D34" s="2" t="s">
        <v>423</v>
      </c>
      <c r="E34" s="13">
        <v>83.3</v>
      </c>
      <c r="F34" s="13">
        <v>50</v>
      </c>
      <c r="G34" s="13">
        <v>133.8</v>
      </c>
      <c r="H34" s="13">
        <v>80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</row>
    <row r="35" spans="1:142" ht="12.75">
      <c r="A35" s="41"/>
      <c r="B35" s="2"/>
      <c r="C35" s="2"/>
      <c r="D35" s="2" t="s">
        <v>16</v>
      </c>
      <c r="E35" s="13">
        <v>7.5</v>
      </c>
      <c r="F35" s="13">
        <v>6</v>
      </c>
      <c r="G35" s="13">
        <v>10</v>
      </c>
      <c r="H35" s="13">
        <v>8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</row>
    <row r="36" spans="1:142" ht="12.75">
      <c r="A36" s="41"/>
      <c r="B36" s="2"/>
      <c r="C36" s="2"/>
      <c r="D36" s="2" t="s">
        <v>18</v>
      </c>
      <c r="E36" s="13">
        <v>7.2</v>
      </c>
      <c r="F36" s="13">
        <v>6</v>
      </c>
      <c r="G36" s="13">
        <v>9.6</v>
      </c>
      <c r="H36" s="13">
        <v>8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5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</row>
    <row r="37" spans="1:142" ht="12.75">
      <c r="A37" s="41"/>
      <c r="B37" s="2"/>
      <c r="C37" s="2"/>
      <c r="D37" s="2" t="s">
        <v>43</v>
      </c>
      <c r="E37" s="13">
        <v>1.5</v>
      </c>
      <c r="F37" s="13">
        <v>1.5</v>
      </c>
      <c r="G37" s="13">
        <v>2</v>
      </c>
      <c r="H37" s="13">
        <v>2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</row>
    <row r="38" spans="1:142" ht="12.75">
      <c r="A38" s="41"/>
      <c r="B38" s="2"/>
      <c r="C38" s="2"/>
      <c r="D38" s="2" t="s">
        <v>598</v>
      </c>
      <c r="E38" s="13"/>
      <c r="F38" s="13">
        <v>105</v>
      </c>
      <c r="G38" s="13"/>
      <c r="H38" s="13">
        <v>140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</row>
    <row r="39" spans="1:142" ht="12.75">
      <c r="A39" s="41"/>
      <c r="B39" s="2"/>
      <c r="C39" s="2"/>
      <c r="D39" s="20" t="s">
        <v>256</v>
      </c>
      <c r="E39" s="13"/>
      <c r="F39" s="50">
        <v>25</v>
      </c>
      <c r="G39" s="50"/>
      <c r="H39" s="50">
        <v>30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3">
        <v>175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</row>
    <row r="40" spans="1:142" ht="12.75">
      <c r="A40" s="41"/>
      <c r="B40" s="2"/>
      <c r="C40" s="2"/>
      <c r="D40" s="51" t="s">
        <v>257</v>
      </c>
      <c r="E40" s="82">
        <v>38.8</v>
      </c>
      <c r="F40" s="82">
        <v>28.5</v>
      </c>
      <c r="G40" s="82">
        <v>46.5</v>
      </c>
      <c r="H40" s="82">
        <v>34.2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</row>
    <row r="41" spans="1:142" ht="12.75">
      <c r="A41" s="41"/>
      <c r="B41" s="2"/>
      <c r="C41" s="2"/>
      <c r="D41" s="2" t="s">
        <v>18</v>
      </c>
      <c r="E41" s="82">
        <v>3</v>
      </c>
      <c r="F41" s="82">
        <v>2.5</v>
      </c>
      <c r="G41" s="82">
        <v>3.6</v>
      </c>
      <c r="H41" s="82">
        <v>3</v>
      </c>
      <c r="I41" s="45"/>
      <c r="J41" s="45"/>
      <c r="K41" s="45"/>
      <c r="L41" s="45"/>
      <c r="M41" s="45"/>
      <c r="N41" s="45"/>
      <c r="O41" s="45"/>
      <c r="P41" s="45"/>
      <c r="Q41" s="45"/>
      <c r="R41" s="17"/>
      <c r="S41" s="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ht="12.75">
      <c r="A42" s="41"/>
      <c r="B42" s="2"/>
      <c r="C42" s="2"/>
      <c r="D42" s="51" t="s">
        <v>10</v>
      </c>
      <c r="E42" s="82">
        <v>2.4</v>
      </c>
      <c r="F42" s="82">
        <v>2</v>
      </c>
      <c r="G42" s="82">
        <v>2.9</v>
      </c>
      <c r="H42" s="82">
        <v>2.3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</row>
    <row r="43" spans="1:142" ht="12.75">
      <c r="A43" s="17" t="s">
        <v>363</v>
      </c>
      <c r="B43" s="26" t="s">
        <v>246</v>
      </c>
      <c r="C43" s="26" t="s">
        <v>150</v>
      </c>
      <c r="D43" s="17" t="s">
        <v>252</v>
      </c>
      <c r="E43" s="13">
        <v>56</v>
      </c>
      <c r="F43" s="13">
        <v>53</v>
      </c>
      <c r="G43" s="13">
        <v>65.1</v>
      </c>
      <c r="H43" s="13">
        <v>62</v>
      </c>
      <c r="I43" s="101">
        <v>8.34</v>
      </c>
      <c r="J43" s="101">
        <v>1.26</v>
      </c>
      <c r="K43" s="101">
        <v>5.76</v>
      </c>
      <c r="L43" s="101">
        <v>67</v>
      </c>
      <c r="M43" s="101">
        <v>0.24</v>
      </c>
      <c r="N43" s="101">
        <v>9.73</v>
      </c>
      <c r="O43" s="101">
        <v>1.47</v>
      </c>
      <c r="P43" s="101">
        <v>6.72</v>
      </c>
      <c r="Q43" s="101">
        <v>79</v>
      </c>
      <c r="R43" s="101">
        <v>0.28</v>
      </c>
      <c r="S43" s="3">
        <v>351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</row>
    <row r="44" spans="1:142" ht="12.75">
      <c r="A44" s="17" t="s">
        <v>333</v>
      </c>
      <c r="B44" s="17"/>
      <c r="C44" s="17"/>
      <c r="D44" s="17" t="s">
        <v>33</v>
      </c>
      <c r="E44" s="13">
        <v>11</v>
      </c>
      <c r="F44" s="13">
        <v>11</v>
      </c>
      <c r="G44" s="13">
        <v>13</v>
      </c>
      <c r="H44" s="13">
        <v>13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</row>
    <row r="45" spans="1:142" ht="12.75">
      <c r="A45" s="42"/>
      <c r="B45" s="17"/>
      <c r="C45" s="17"/>
      <c r="D45" s="17" t="s">
        <v>11</v>
      </c>
      <c r="E45" s="13">
        <v>8</v>
      </c>
      <c r="F45" s="13">
        <v>8</v>
      </c>
      <c r="G45" s="13">
        <v>10</v>
      </c>
      <c r="H45" s="13">
        <v>10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</row>
    <row r="46" spans="1:142" ht="12.75">
      <c r="A46" s="42"/>
      <c r="B46" s="17"/>
      <c r="C46" s="17"/>
      <c r="D46" s="17" t="s">
        <v>417</v>
      </c>
      <c r="E46" s="13">
        <v>4.5</v>
      </c>
      <c r="F46" s="13">
        <v>3.2</v>
      </c>
      <c r="G46" s="13">
        <v>4.8</v>
      </c>
      <c r="H46" s="13">
        <v>3.5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28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</row>
    <row r="47" spans="1:142" ht="12.75">
      <c r="A47" s="42"/>
      <c r="B47" s="17"/>
      <c r="C47" s="17"/>
      <c r="D47" s="17" t="s">
        <v>40</v>
      </c>
      <c r="E47" s="13">
        <v>0.6</v>
      </c>
      <c r="F47" s="13">
        <v>0.6</v>
      </c>
      <c r="G47" s="13">
        <v>0.7</v>
      </c>
      <c r="H47" s="13">
        <v>0.7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8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</row>
    <row r="48" spans="1:142" ht="12.75">
      <c r="A48" s="42"/>
      <c r="B48" s="17"/>
      <c r="C48" s="17"/>
      <c r="D48" s="4" t="s">
        <v>76</v>
      </c>
      <c r="E48" s="2"/>
      <c r="F48" s="20">
        <v>50</v>
      </c>
      <c r="G48" s="20"/>
      <c r="H48" s="20">
        <v>50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3">
        <v>445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</row>
    <row r="49" spans="1:142" ht="12.75">
      <c r="A49" s="42"/>
      <c r="B49" s="17"/>
      <c r="C49" s="17"/>
      <c r="D49" s="2" t="s">
        <v>11</v>
      </c>
      <c r="E49" s="2">
        <v>37.5</v>
      </c>
      <c r="F49" s="2">
        <v>37.5</v>
      </c>
      <c r="G49" s="2">
        <v>37.5</v>
      </c>
      <c r="H49" s="2">
        <v>37.5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</row>
    <row r="50" spans="1:142" ht="12.75">
      <c r="A50" s="42"/>
      <c r="B50" s="17"/>
      <c r="C50" s="17"/>
      <c r="D50" s="2" t="s">
        <v>56</v>
      </c>
      <c r="E50" s="2">
        <v>12.5</v>
      </c>
      <c r="F50" s="2">
        <v>12.5</v>
      </c>
      <c r="G50" s="2">
        <v>12.5</v>
      </c>
      <c r="H50" s="2">
        <v>12.5</v>
      </c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</row>
    <row r="51" spans="1:142" ht="12.75">
      <c r="A51" s="42"/>
      <c r="B51" s="17"/>
      <c r="C51" s="17"/>
      <c r="D51" s="2" t="s">
        <v>66</v>
      </c>
      <c r="E51" s="2">
        <v>2.5</v>
      </c>
      <c r="F51" s="2">
        <v>2.5</v>
      </c>
      <c r="G51" s="2">
        <v>2.5</v>
      </c>
      <c r="H51" s="2">
        <v>2.5</v>
      </c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</row>
    <row r="52" spans="1:142" ht="12.75">
      <c r="A52" s="42"/>
      <c r="B52" s="17"/>
      <c r="C52" s="17"/>
      <c r="D52" s="2" t="s">
        <v>291</v>
      </c>
      <c r="E52" s="2">
        <v>2.5</v>
      </c>
      <c r="F52" s="2">
        <v>2.5</v>
      </c>
      <c r="G52" s="2">
        <v>2.5</v>
      </c>
      <c r="H52" s="2">
        <v>2.5</v>
      </c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</row>
    <row r="53" spans="1:142" ht="12.75">
      <c r="A53" s="1" t="s">
        <v>123</v>
      </c>
      <c r="B53" s="2" t="s">
        <v>646</v>
      </c>
      <c r="C53" s="2" t="s">
        <v>572</v>
      </c>
      <c r="D53" s="28" t="s">
        <v>312</v>
      </c>
      <c r="E53" s="2"/>
      <c r="F53" s="2">
        <v>65</v>
      </c>
      <c r="G53" s="2"/>
      <c r="H53" s="2">
        <v>75</v>
      </c>
      <c r="I53" s="101">
        <v>2.68</v>
      </c>
      <c r="J53" s="101">
        <v>4.94</v>
      </c>
      <c r="K53" s="101">
        <v>27.6</v>
      </c>
      <c r="L53" s="101">
        <v>93</v>
      </c>
      <c r="M53" s="101">
        <v>13.2</v>
      </c>
      <c r="N53" s="101">
        <v>3.09</v>
      </c>
      <c r="O53" s="101">
        <v>5.7</v>
      </c>
      <c r="P53" s="101">
        <v>31.8</v>
      </c>
      <c r="Q53" s="101">
        <v>107</v>
      </c>
      <c r="R53" s="101">
        <v>15.2</v>
      </c>
      <c r="S53" s="1">
        <v>440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</row>
    <row r="54" spans="1:142" ht="12.75">
      <c r="A54" s="1"/>
      <c r="B54" s="1"/>
      <c r="C54" s="1"/>
      <c r="D54" s="2" t="s">
        <v>420</v>
      </c>
      <c r="E54" s="2">
        <v>62.2</v>
      </c>
      <c r="F54" s="2">
        <v>46.2</v>
      </c>
      <c r="G54" s="2">
        <v>84.8</v>
      </c>
      <c r="H54" s="2">
        <v>63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</row>
    <row r="55" spans="1:142" ht="12.75">
      <c r="A55" s="1"/>
      <c r="B55" s="1"/>
      <c r="C55" s="1"/>
      <c r="D55" s="2" t="s">
        <v>421</v>
      </c>
      <c r="E55" s="2">
        <v>66.2</v>
      </c>
      <c r="F55" s="2">
        <v>46.2</v>
      </c>
      <c r="G55" s="2">
        <v>90.2</v>
      </c>
      <c r="H55" s="2">
        <v>63</v>
      </c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</row>
    <row r="56" spans="1:142" ht="12.75">
      <c r="A56" s="1"/>
      <c r="B56" s="1"/>
      <c r="C56" s="1"/>
      <c r="D56" s="2" t="s">
        <v>422</v>
      </c>
      <c r="E56" s="2">
        <v>71.2</v>
      </c>
      <c r="F56" s="2">
        <v>46.2</v>
      </c>
      <c r="G56" s="2">
        <v>97</v>
      </c>
      <c r="H56" s="2">
        <v>63</v>
      </c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</row>
    <row r="57" spans="1:142" ht="12.75">
      <c r="A57" s="1"/>
      <c r="B57" s="1"/>
      <c r="C57" s="1"/>
      <c r="D57" s="2" t="s">
        <v>423</v>
      </c>
      <c r="E57" s="2">
        <v>77</v>
      </c>
      <c r="F57" s="2">
        <v>46.2</v>
      </c>
      <c r="G57" s="2">
        <v>105</v>
      </c>
      <c r="H57" s="2">
        <v>63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</row>
    <row r="58" spans="1:142" ht="12.75">
      <c r="A58" s="1"/>
      <c r="B58" s="1"/>
      <c r="C58" s="1"/>
      <c r="D58" s="1" t="s">
        <v>11</v>
      </c>
      <c r="E58" s="2">
        <v>9</v>
      </c>
      <c r="F58" s="2">
        <v>9</v>
      </c>
      <c r="G58" s="2">
        <v>11</v>
      </c>
      <c r="H58" s="2">
        <v>11</v>
      </c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</row>
    <row r="59" spans="1:142" ht="12.75">
      <c r="A59" s="1"/>
      <c r="B59" s="1"/>
      <c r="C59" s="1"/>
      <c r="D59" s="1" t="s">
        <v>291</v>
      </c>
      <c r="E59" s="2">
        <v>2.5</v>
      </c>
      <c r="F59" s="2">
        <v>2.5</v>
      </c>
      <c r="G59" s="2">
        <v>3.5</v>
      </c>
      <c r="H59" s="2">
        <v>3.5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12.75">
      <c r="A60" s="1"/>
      <c r="B60" s="1"/>
      <c r="C60" s="1"/>
      <c r="D60" s="28" t="s">
        <v>313</v>
      </c>
      <c r="E60" s="2"/>
      <c r="F60" s="2">
        <v>75</v>
      </c>
      <c r="G60" s="2"/>
      <c r="H60" s="2">
        <v>75</v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12.75">
      <c r="A61" s="1"/>
      <c r="B61" s="1"/>
      <c r="C61" s="1"/>
      <c r="D61" s="1" t="s">
        <v>314</v>
      </c>
      <c r="E61" s="2">
        <v>85</v>
      </c>
      <c r="F61" s="2">
        <v>66.5</v>
      </c>
      <c r="G61" s="2">
        <v>98.3</v>
      </c>
      <c r="H61" s="2">
        <v>72.7</v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</row>
    <row r="62" spans="1:142" ht="12.75">
      <c r="A62" s="1"/>
      <c r="B62" s="1"/>
      <c r="C62" s="1"/>
      <c r="D62" s="1" t="s">
        <v>291</v>
      </c>
      <c r="E62" s="2">
        <v>3</v>
      </c>
      <c r="F62" s="2">
        <v>3</v>
      </c>
      <c r="G62" s="2">
        <v>3</v>
      </c>
      <c r="H62" s="2">
        <v>3</v>
      </c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12.75">
      <c r="A63" s="1"/>
      <c r="B63" s="1"/>
      <c r="C63" s="1"/>
      <c r="D63" s="1" t="s">
        <v>16</v>
      </c>
      <c r="E63" s="2">
        <v>4.6</v>
      </c>
      <c r="F63" s="2">
        <v>3.5</v>
      </c>
      <c r="G63" s="2">
        <v>4.6</v>
      </c>
      <c r="H63" s="2">
        <v>3.5</v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</row>
    <row r="64" spans="1:142" ht="12.75">
      <c r="A64" s="1"/>
      <c r="B64" s="1"/>
      <c r="C64" s="1"/>
      <c r="D64" s="1" t="s">
        <v>282</v>
      </c>
      <c r="E64" s="2">
        <v>5.8</v>
      </c>
      <c r="F64" s="2">
        <v>5.2</v>
      </c>
      <c r="G64" s="2">
        <v>5.8</v>
      </c>
      <c r="H64" s="2">
        <v>5.2</v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</row>
    <row r="65" spans="1:142" ht="12.75">
      <c r="A65" s="1"/>
      <c r="B65" s="1"/>
      <c r="C65" s="1"/>
      <c r="D65" s="1" t="s">
        <v>102</v>
      </c>
      <c r="E65" s="2">
        <v>6</v>
      </c>
      <c r="F65" s="2">
        <v>6</v>
      </c>
      <c r="G65" s="2">
        <v>6</v>
      </c>
      <c r="H65" s="2">
        <v>6</v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</row>
    <row r="66" spans="1:142" ht="12.75">
      <c r="A66" s="1"/>
      <c r="B66" s="1"/>
      <c r="C66" s="1"/>
      <c r="D66" s="1" t="s">
        <v>66</v>
      </c>
      <c r="E66" s="2">
        <v>1.5</v>
      </c>
      <c r="F66" s="2">
        <v>1.5</v>
      </c>
      <c r="G66" s="2">
        <v>1.5</v>
      </c>
      <c r="H66" s="2">
        <v>1.5</v>
      </c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</row>
    <row r="67" spans="1:142" ht="12.75">
      <c r="A67" s="2" t="s">
        <v>287</v>
      </c>
      <c r="B67" s="2">
        <v>150</v>
      </c>
      <c r="C67" s="2">
        <v>200</v>
      </c>
      <c r="D67" s="1" t="s">
        <v>288</v>
      </c>
      <c r="E67" s="13">
        <v>18.8</v>
      </c>
      <c r="F67" s="13">
        <v>18.8</v>
      </c>
      <c r="G67" s="13">
        <v>25</v>
      </c>
      <c r="H67" s="13">
        <v>25</v>
      </c>
      <c r="I67" s="101">
        <v>0.15</v>
      </c>
      <c r="J67" s="101">
        <v>0</v>
      </c>
      <c r="K67" s="101">
        <v>16.2</v>
      </c>
      <c r="L67" s="101">
        <v>65</v>
      </c>
      <c r="M67" s="101">
        <v>21.9</v>
      </c>
      <c r="N67" s="101">
        <v>0.2</v>
      </c>
      <c r="O67" s="101">
        <v>0.1</v>
      </c>
      <c r="P67" s="101">
        <v>21.5</v>
      </c>
      <c r="Q67" s="101">
        <v>87</v>
      </c>
      <c r="R67" s="101">
        <v>29.3</v>
      </c>
      <c r="S67" s="3">
        <v>518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</row>
    <row r="68" spans="1:142" ht="12.75">
      <c r="A68" s="2"/>
      <c r="B68" s="2"/>
      <c r="C68" s="2"/>
      <c r="D68" s="1" t="s">
        <v>56</v>
      </c>
      <c r="E68" s="13">
        <v>135</v>
      </c>
      <c r="F68" s="13">
        <v>135</v>
      </c>
      <c r="G68" s="13">
        <v>180</v>
      </c>
      <c r="H68" s="13">
        <v>180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</row>
    <row r="69" spans="1:142" ht="12.75">
      <c r="A69" s="2"/>
      <c r="B69" s="2"/>
      <c r="C69" s="2"/>
      <c r="D69" s="1" t="s">
        <v>289</v>
      </c>
      <c r="E69" s="13">
        <v>12</v>
      </c>
      <c r="F69" s="13">
        <v>12</v>
      </c>
      <c r="G69" s="13">
        <v>12.5</v>
      </c>
      <c r="H69" s="13">
        <v>12.5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</row>
    <row r="70" spans="1:19" ht="12.75">
      <c r="A70" s="2"/>
      <c r="B70" s="2"/>
      <c r="C70" s="2"/>
      <c r="D70" s="1" t="s">
        <v>141</v>
      </c>
      <c r="E70" s="13">
        <v>4.5</v>
      </c>
      <c r="F70" s="13">
        <v>4.5</v>
      </c>
      <c r="G70" s="13">
        <v>6</v>
      </c>
      <c r="H70" s="13">
        <v>6</v>
      </c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"/>
    </row>
    <row r="71" spans="1:19" ht="12.75">
      <c r="A71" s="2" t="s">
        <v>21</v>
      </c>
      <c r="B71" s="13" t="s">
        <v>250</v>
      </c>
      <c r="C71" s="13" t="s">
        <v>475</v>
      </c>
      <c r="D71" s="2" t="s">
        <v>44</v>
      </c>
      <c r="E71" s="2">
        <v>15</v>
      </c>
      <c r="F71" s="2">
        <v>15</v>
      </c>
      <c r="G71" s="2">
        <v>30</v>
      </c>
      <c r="H71" s="2">
        <v>30</v>
      </c>
      <c r="I71" s="99">
        <v>1.14</v>
      </c>
      <c r="J71" s="99">
        <v>0.12</v>
      </c>
      <c r="K71" s="99">
        <v>7.38</v>
      </c>
      <c r="L71" s="99">
        <v>35</v>
      </c>
      <c r="M71" s="99">
        <v>0</v>
      </c>
      <c r="N71" s="99">
        <v>2.28</v>
      </c>
      <c r="O71" s="99">
        <v>0.24</v>
      </c>
      <c r="P71" s="99">
        <v>14.76</v>
      </c>
      <c r="Q71" s="99">
        <v>70</v>
      </c>
      <c r="R71" s="99">
        <v>0</v>
      </c>
      <c r="S71" s="1">
        <v>114</v>
      </c>
    </row>
    <row r="72" spans="1:19" ht="12.75">
      <c r="A72" s="2" t="s">
        <v>49</v>
      </c>
      <c r="B72" s="1"/>
      <c r="C72" s="1"/>
      <c r="D72" s="2" t="s">
        <v>22</v>
      </c>
      <c r="E72" s="13">
        <v>25</v>
      </c>
      <c r="F72" s="13">
        <v>25</v>
      </c>
      <c r="G72" s="13">
        <v>30</v>
      </c>
      <c r="H72" s="13">
        <v>30</v>
      </c>
      <c r="I72" s="101">
        <v>1.65</v>
      </c>
      <c r="J72" s="101">
        <v>0.3</v>
      </c>
      <c r="K72" s="101">
        <v>8.35</v>
      </c>
      <c r="L72" s="101">
        <v>43</v>
      </c>
      <c r="M72" s="101">
        <v>0</v>
      </c>
      <c r="N72" s="101">
        <v>1.98</v>
      </c>
      <c r="O72" s="101">
        <v>0.36</v>
      </c>
      <c r="P72" s="101">
        <v>10</v>
      </c>
      <c r="Q72" s="101">
        <v>52</v>
      </c>
      <c r="R72" s="101">
        <v>0</v>
      </c>
      <c r="S72" s="1">
        <v>115</v>
      </c>
    </row>
    <row r="73" spans="1:19" ht="12.75">
      <c r="A73" s="226" t="s">
        <v>23</v>
      </c>
      <c r="B73" s="227"/>
      <c r="C73" s="227"/>
      <c r="D73" s="227"/>
      <c r="E73" s="227"/>
      <c r="F73" s="227"/>
      <c r="G73" s="227"/>
      <c r="H73" s="227"/>
      <c r="I73" s="46">
        <f aca="true" t="shared" si="2" ref="I73:R73">SUM(I28:I72)</f>
        <v>15.88</v>
      </c>
      <c r="J73" s="46">
        <f t="shared" si="2"/>
        <v>13.590000000000002</v>
      </c>
      <c r="K73" s="46">
        <f t="shared" si="2"/>
        <v>77.28999999999999</v>
      </c>
      <c r="L73" s="46">
        <f t="shared" si="2"/>
        <v>421</v>
      </c>
      <c r="M73" s="46">
        <f t="shared" si="2"/>
        <v>44.64</v>
      </c>
      <c r="N73" s="46">
        <f t="shared" si="2"/>
        <v>19.76</v>
      </c>
      <c r="O73" s="46">
        <f t="shared" si="2"/>
        <v>16.47</v>
      </c>
      <c r="P73" s="46">
        <f t="shared" si="2"/>
        <v>100.44000000000001</v>
      </c>
      <c r="Q73" s="46">
        <f t="shared" si="2"/>
        <v>544</v>
      </c>
      <c r="R73" s="46">
        <f t="shared" si="2"/>
        <v>59.08</v>
      </c>
      <c r="S73" s="1"/>
    </row>
    <row r="74" spans="1:19" ht="12.75">
      <c r="A74" s="226" t="s">
        <v>24</v>
      </c>
      <c r="B74" s="227"/>
      <c r="C74" s="227"/>
      <c r="D74" s="228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51" t="s">
        <v>53</v>
      </c>
      <c r="B75" s="51">
        <v>180</v>
      </c>
      <c r="C75" s="51">
        <v>200</v>
      </c>
      <c r="D75" s="51" t="s">
        <v>11</v>
      </c>
      <c r="E75" s="82">
        <v>190</v>
      </c>
      <c r="F75" s="82">
        <v>180</v>
      </c>
      <c r="G75" s="82">
        <v>205</v>
      </c>
      <c r="H75" s="82">
        <v>200</v>
      </c>
      <c r="I75" s="187">
        <v>5.2</v>
      </c>
      <c r="J75" s="187">
        <v>3.4</v>
      </c>
      <c r="K75" s="187">
        <v>8.6</v>
      </c>
      <c r="L75" s="187">
        <v>95</v>
      </c>
      <c r="M75" s="187">
        <v>2.3</v>
      </c>
      <c r="N75" s="187">
        <v>5.8</v>
      </c>
      <c r="O75" s="187">
        <v>5</v>
      </c>
      <c r="P75" s="187">
        <v>9.6</v>
      </c>
      <c r="Q75" s="187">
        <v>106</v>
      </c>
      <c r="R75" s="182">
        <v>2.6</v>
      </c>
      <c r="S75" s="72">
        <v>534</v>
      </c>
    </row>
    <row r="76" spans="1:19" ht="12.75">
      <c r="A76" s="51" t="s">
        <v>247</v>
      </c>
      <c r="B76" s="51">
        <v>50</v>
      </c>
      <c r="C76" s="51">
        <v>60</v>
      </c>
      <c r="D76" s="51" t="s">
        <v>25</v>
      </c>
      <c r="E76" s="82">
        <v>38.3</v>
      </c>
      <c r="F76" s="82">
        <v>38.3</v>
      </c>
      <c r="G76" s="82">
        <v>42.7</v>
      </c>
      <c r="H76" s="82">
        <v>42.7</v>
      </c>
      <c r="I76" s="187">
        <v>3.91</v>
      </c>
      <c r="J76" s="187">
        <v>3.08</v>
      </c>
      <c r="K76" s="187">
        <v>28.5</v>
      </c>
      <c r="L76" s="187">
        <v>157</v>
      </c>
      <c r="M76" s="192">
        <v>0</v>
      </c>
      <c r="N76" s="187">
        <v>4.7</v>
      </c>
      <c r="O76" s="187">
        <v>3.7</v>
      </c>
      <c r="P76" s="187">
        <v>34.2</v>
      </c>
      <c r="Q76" s="187">
        <v>189</v>
      </c>
      <c r="R76" s="182">
        <v>0</v>
      </c>
      <c r="S76" s="72">
        <v>578</v>
      </c>
    </row>
    <row r="77" spans="1:19" ht="12.75">
      <c r="A77" s="76"/>
      <c r="B77" s="76"/>
      <c r="C77" s="76"/>
      <c r="D77" s="51" t="s">
        <v>40</v>
      </c>
      <c r="E77" s="82">
        <v>3.2</v>
      </c>
      <c r="F77" s="82">
        <v>3.2</v>
      </c>
      <c r="G77" s="82">
        <v>3.5</v>
      </c>
      <c r="H77" s="82">
        <v>3.5</v>
      </c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72"/>
    </row>
    <row r="78" spans="1:19" ht="12.75">
      <c r="A78" s="76"/>
      <c r="B78" s="76"/>
      <c r="C78" s="76"/>
      <c r="D78" s="51" t="s">
        <v>11</v>
      </c>
      <c r="E78" s="82">
        <v>14</v>
      </c>
      <c r="F78" s="82">
        <v>14</v>
      </c>
      <c r="G78" s="82">
        <v>17</v>
      </c>
      <c r="H78" s="82">
        <v>17</v>
      </c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72"/>
    </row>
    <row r="79" spans="1:19" ht="12.75">
      <c r="A79" s="76"/>
      <c r="B79" s="76"/>
      <c r="C79" s="76"/>
      <c r="D79" s="51" t="s">
        <v>13</v>
      </c>
      <c r="E79" s="82">
        <v>3.5</v>
      </c>
      <c r="F79" s="82">
        <v>3.5</v>
      </c>
      <c r="G79" s="82">
        <v>4.3</v>
      </c>
      <c r="H79" s="82">
        <v>4.3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72"/>
    </row>
    <row r="80" spans="1:19" ht="12.75">
      <c r="A80" s="76"/>
      <c r="B80" s="76"/>
      <c r="C80" s="76"/>
      <c r="D80" s="51" t="s">
        <v>10</v>
      </c>
      <c r="E80" s="82">
        <v>1.2</v>
      </c>
      <c r="F80" s="132">
        <v>1</v>
      </c>
      <c r="G80" s="82">
        <v>1.5</v>
      </c>
      <c r="H80" s="82">
        <v>1.3</v>
      </c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72"/>
    </row>
    <row r="81" spans="1:19" ht="12.75">
      <c r="A81" s="76"/>
      <c r="B81" s="76"/>
      <c r="C81" s="76"/>
      <c r="D81" s="51" t="s">
        <v>26</v>
      </c>
      <c r="E81" s="82">
        <v>0.8</v>
      </c>
      <c r="F81" s="82">
        <v>0.8</v>
      </c>
      <c r="G81" s="82">
        <v>1</v>
      </c>
      <c r="H81" s="82">
        <v>1</v>
      </c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72"/>
    </row>
    <row r="82" spans="1:19" ht="12.75">
      <c r="A82" s="76"/>
      <c r="B82" s="76"/>
      <c r="C82" s="76"/>
      <c r="D82" s="51" t="s">
        <v>249</v>
      </c>
      <c r="E82" s="82">
        <v>2</v>
      </c>
      <c r="F82" s="82">
        <v>2</v>
      </c>
      <c r="G82" s="82">
        <v>2</v>
      </c>
      <c r="H82" s="82">
        <v>2</v>
      </c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72"/>
    </row>
    <row r="83" spans="1:19" ht="12.75">
      <c r="A83" s="1" t="s">
        <v>28</v>
      </c>
      <c r="B83" s="13">
        <v>70</v>
      </c>
      <c r="C83" s="13">
        <v>70</v>
      </c>
      <c r="D83" s="2" t="s">
        <v>29</v>
      </c>
      <c r="E83" s="13">
        <v>710</v>
      </c>
      <c r="F83" s="13">
        <v>70</v>
      </c>
      <c r="G83" s="13">
        <v>70</v>
      </c>
      <c r="H83" s="13">
        <v>70</v>
      </c>
      <c r="I83" s="193">
        <v>0.28</v>
      </c>
      <c r="J83" s="193">
        <v>0.28</v>
      </c>
      <c r="K83" s="193">
        <v>6.88</v>
      </c>
      <c r="L83" s="193">
        <v>32</v>
      </c>
      <c r="M83" s="193">
        <v>7</v>
      </c>
      <c r="N83" s="193">
        <v>0.28</v>
      </c>
      <c r="O83" s="193">
        <v>0.28</v>
      </c>
      <c r="P83" s="193">
        <v>6.88</v>
      </c>
      <c r="Q83" s="193">
        <v>32</v>
      </c>
      <c r="R83" s="193">
        <v>7</v>
      </c>
      <c r="S83" s="3">
        <v>118</v>
      </c>
    </row>
    <row r="84" spans="1:19" ht="12.75">
      <c r="A84" s="230" t="s">
        <v>30</v>
      </c>
      <c r="B84" s="230"/>
      <c r="C84" s="230"/>
      <c r="D84" s="230"/>
      <c r="E84" s="230"/>
      <c r="F84" s="230"/>
      <c r="G84" s="230"/>
      <c r="H84" s="230"/>
      <c r="I84" s="46">
        <f>SUM(I75:I83)</f>
        <v>9.389999999999999</v>
      </c>
      <c r="J84" s="46">
        <f aca="true" t="shared" si="3" ref="J84:R84">SUM(J75:J83)</f>
        <v>6.760000000000001</v>
      </c>
      <c r="K84" s="46">
        <f t="shared" si="3"/>
        <v>43.980000000000004</v>
      </c>
      <c r="L84" s="46">
        <f t="shared" si="3"/>
        <v>284</v>
      </c>
      <c r="M84" s="46">
        <f t="shared" si="3"/>
        <v>9.3</v>
      </c>
      <c r="N84" s="46">
        <f t="shared" si="3"/>
        <v>10.78</v>
      </c>
      <c r="O84" s="46">
        <f t="shared" si="3"/>
        <v>8.979999999999999</v>
      </c>
      <c r="P84" s="46">
        <f t="shared" si="3"/>
        <v>50.68000000000001</v>
      </c>
      <c r="Q84" s="46">
        <f t="shared" si="3"/>
        <v>327</v>
      </c>
      <c r="R84" s="46">
        <f t="shared" si="3"/>
        <v>9.6</v>
      </c>
      <c r="S84" s="1"/>
    </row>
    <row r="85" spans="1:19" ht="12.75">
      <c r="A85" s="230" t="s">
        <v>31</v>
      </c>
      <c r="B85" s="231"/>
      <c r="C85" s="231"/>
      <c r="D85" s="231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75" t="s">
        <v>597</v>
      </c>
      <c r="B86" s="18" t="s">
        <v>574</v>
      </c>
      <c r="C86" s="18" t="s">
        <v>493</v>
      </c>
      <c r="D86" s="17" t="s">
        <v>27</v>
      </c>
      <c r="E86" s="2">
        <v>99</v>
      </c>
      <c r="F86" s="2">
        <v>98</v>
      </c>
      <c r="G86" s="2">
        <v>133.3</v>
      </c>
      <c r="H86" s="2">
        <v>130</v>
      </c>
      <c r="I86" s="101">
        <v>20</v>
      </c>
      <c r="J86" s="101">
        <v>12.5</v>
      </c>
      <c r="K86" s="101">
        <v>17.1</v>
      </c>
      <c r="L86" s="101">
        <v>269</v>
      </c>
      <c r="M86" s="101">
        <v>0.3</v>
      </c>
      <c r="N86" s="101">
        <v>25.7</v>
      </c>
      <c r="O86" s="101">
        <v>16.1</v>
      </c>
      <c r="P86" s="101">
        <v>22.1</v>
      </c>
      <c r="Q86" s="101">
        <v>347</v>
      </c>
      <c r="R86" s="101">
        <v>0.45</v>
      </c>
      <c r="S86" s="1">
        <v>82</v>
      </c>
    </row>
    <row r="87" spans="1:19" ht="12.75">
      <c r="A87" s="75" t="s">
        <v>573</v>
      </c>
      <c r="B87" s="18"/>
      <c r="C87" s="18"/>
      <c r="D87" s="17" t="s">
        <v>281</v>
      </c>
      <c r="E87" s="2">
        <v>10</v>
      </c>
      <c r="F87" s="2">
        <v>10</v>
      </c>
      <c r="G87" s="2">
        <v>13</v>
      </c>
      <c r="H87" s="2">
        <v>13</v>
      </c>
      <c r="I87" s="17"/>
      <c r="J87" s="176"/>
      <c r="K87" s="176"/>
      <c r="L87" s="176"/>
      <c r="M87" s="176"/>
      <c r="N87" s="176"/>
      <c r="O87" s="176"/>
      <c r="P87" s="176"/>
      <c r="Q87" s="176"/>
      <c r="R87" s="176"/>
      <c r="S87" s="1"/>
    </row>
    <row r="88" spans="1:19" ht="12.75">
      <c r="A88" s="18"/>
      <c r="B88" s="18"/>
      <c r="C88" s="18"/>
      <c r="D88" s="17" t="s">
        <v>11</v>
      </c>
      <c r="E88" s="2">
        <v>28</v>
      </c>
      <c r="F88" s="2">
        <v>28</v>
      </c>
      <c r="G88" s="2">
        <v>37</v>
      </c>
      <c r="H88" s="2">
        <v>37</v>
      </c>
      <c r="I88" s="17"/>
      <c r="J88" s="176"/>
      <c r="K88" s="176"/>
      <c r="L88" s="176"/>
      <c r="M88" s="176"/>
      <c r="N88" s="176"/>
      <c r="O88" s="176"/>
      <c r="P88" s="176"/>
      <c r="Q88" s="176"/>
      <c r="R88" s="176"/>
      <c r="S88" s="1"/>
    </row>
    <row r="89" spans="1:19" ht="12.75">
      <c r="A89" s="18"/>
      <c r="B89" s="18"/>
      <c r="C89" s="18"/>
      <c r="D89" s="17" t="s">
        <v>417</v>
      </c>
      <c r="E89" s="2">
        <v>19.2</v>
      </c>
      <c r="F89" s="2">
        <v>18</v>
      </c>
      <c r="G89" s="2">
        <v>24</v>
      </c>
      <c r="H89" s="2">
        <v>20</v>
      </c>
      <c r="I89" s="17"/>
      <c r="J89" s="176"/>
      <c r="K89" s="176"/>
      <c r="L89" s="176"/>
      <c r="M89" s="176"/>
      <c r="N89" s="176"/>
      <c r="O89" s="176"/>
      <c r="P89" s="176"/>
      <c r="Q89" s="176"/>
      <c r="R89" s="176"/>
      <c r="S89" s="1"/>
    </row>
    <row r="90" spans="1:19" ht="12.75">
      <c r="A90" s="18"/>
      <c r="B90" s="18"/>
      <c r="C90" s="18"/>
      <c r="D90" s="17" t="s">
        <v>13</v>
      </c>
      <c r="E90" s="2">
        <v>7.5</v>
      </c>
      <c r="F90" s="2">
        <v>7.5</v>
      </c>
      <c r="G90" s="2">
        <v>8</v>
      </c>
      <c r="H90" s="2">
        <v>8</v>
      </c>
      <c r="I90" s="17"/>
      <c r="J90" s="176"/>
      <c r="K90" s="176"/>
      <c r="L90" s="176"/>
      <c r="M90" s="176"/>
      <c r="N90" s="176"/>
      <c r="O90" s="176"/>
      <c r="P90" s="176"/>
      <c r="Q90" s="176"/>
      <c r="R90" s="176"/>
      <c r="S90" s="1"/>
    </row>
    <row r="91" spans="1:19" ht="12.75">
      <c r="A91" s="18"/>
      <c r="B91" s="18"/>
      <c r="C91" s="18"/>
      <c r="D91" s="17" t="s">
        <v>291</v>
      </c>
      <c r="E91" s="2">
        <v>1.5</v>
      </c>
      <c r="F91" s="2">
        <v>1.5</v>
      </c>
      <c r="G91" s="2">
        <v>2.5</v>
      </c>
      <c r="H91" s="2">
        <v>2.5</v>
      </c>
      <c r="I91" s="17"/>
      <c r="J91" s="176"/>
      <c r="K91" s="176"/>
      <c r="L91" s="176"/>
      <c r="M91" s="176"/>
      <c r="N91" s="176"/>
      <c r="O91" s="176"/>
      <c r="P91" s="176"/>
      <c r="Q91" s="176"/>
      <c r="R91" s="176"/>
      <c r="S91" s="1"/>
    </row>
    <row r="92" spans="1:19" ht="12.75">
      <c r="A92" s="1"/>
      <c r="B92" s="1"/>
      <c r="C92" s="1"/>
      <c r="D92" s="19" t="s">
        <v>575</v>
      </c>
      <c r="E92" s="19">
        <v>20</v>
      </c>
      <c r="F92" s="19">
        <v>20</v>
      </c>
      <c r="G92" s="19">
        <v>30</v>
      </c>
      <c r="H92" s="19">
        <v>30</v>
      </c>
      <c r="I92" s="42"/>
      <c r="J92" s="48"/>
      <c r="K92" s="48"/>
      <c r="L92" s="48"/>
      <c r="M92" s="48"/>
      <c r="N92" s="48"/>
      <c r="O92" s="48"/>
      <c r="P92" s="48"/>
      <c r="Q92" s="48"/>
      <c r="R92" s="48"/>
      <c r="S92" s="1"/>
    </row>
    <row r="93" spans="1:19" ht="12.75">
      <c r="A93" s="2" t="s">
        <v>302</v>
      </c>
      <c r="B93" s="2" t="s">
        <v>228</v>
      </c>
      <c r="C93" s="2" t="s">
        <v>607</v>
      </c>
      <c r="D93" s="51" t="s">
        <v>280</v>
      </c>
      <c r="E93" s="13" t="s">
        <v>279</v>
      </c>
      <c r="F93" s="13" t="s">
        <v>279</v>
      </c>
      <c r="G93" s="13" t="s">
        <v>585</v>
      </c>
      <c r="H93" s="13" t="s">
        <v>585</v>
      </c>
      <c r="I93" s="99">
        <v>0.07</v>
      </c>
      <c r="J93" s="99">
        <v>0</v>
      </c>
      <c r="K93" s="99">
        <v>11.2</v>
      </c>
      <c r="L93" s="99">
        <v>45</v>
      </c>
      <c r="M93" s="99">
        <v>1.05</v>
      </c>
      <c r="N93" s="99">
        <v>0.09</v>
      </c>
      <c r="O93" s="99">
        <v>0</v>
      </c>
      <c r="P93" s="99">
        <v>13.6</v>
      </c>
      <c r="Q93" s="99">
        <v>54</v>
      </c>
      <c r="R93" s="99">
        <v>1.2</v>
      </c>
      <c r="S93" s="1">
        <v>505</v>
      </c>
    </row>
    <row r="94" spans="1:19" ht="12.75">
      <c r="A94" s="41"/>
      <c r="B94" s="2"/>
      <c r="C94" s="2"/>
      <c r="D94" s="2" t="s">
        <v>13</v>
      </c>
      <c r="E94" s="2">
        <v>9.5</v>
      </c>
      <c r="F94" s="2">
        <v>9.5</v>
      </c>
      <c r="G94" s="2">
        <v>10.5</v>
      </c>
      <c r="H94" s="2">
        <v>10.5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"/>
    </row>
    <row r="95" spans="1:19" ht="12.75">
      <c r="A95" s="41"/>
      <c r="B95" s="2"/>
      <c r="C95" s="2"/>
      <c r="D95" s="2" t="s">
        <v>56</v>
      </c>
      <c r="E95" s="2">
        <v>131</v>
      </c>
      <c r="F95" s="2">
        <v>131</v>
      </c>
      <c r="G95" s="2">
        <v>175</v>
      </c>
      <c r="H95" s="2">
        <v>175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"/>
    </row>
    <row r="96" spans="1:19" ht="12.75">
      <c r="A96" s="41"/>
      <c r="B96" s="2"/>
      <c r="C96" s="2"/>
      <c r="D96" s="2" t="s">
        <v>303</v>
      </c>
      <c r="E96" s="2">
        <v>8</v>
      </c>
      <c r="F96" s="2">
        <v>7</v>
      </c>
      <c r="G96" s="2">
        <v>8</v>
      </c>
      <c r="H96" s="2">
        <v>7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"/>
    </row>
    <row r="97" spans="1:19" ht="12.75">
      <c r="A97" s="2" t="s">
        <v>21</v>
      </c>
      <c r="B97" s="2" t="s">
        <v>533</v>
      </c>
      <c r="C97" s="2" t="s">
        <v>244</v>
      </c>
      <c r="D97" s="2" t="s">
        <v>44</v>
      </c>
      <c r="E97" s="2">
        <v>15</v>
      </c>
      <c r="F97" s="2">
        <v>15</v>
      </c>
      <c r="G97" s="2">
        <v>15</v>
      </c>
      <c r="H97" s="2">
        <v>15</v>
      </c>
      <c r="I97" s="99">
        <v>1.14</v>
      </c>
      <c r="J97" s="99">
        <v>0.12</v>
      </c>
      <c r="K97" s="99">
        <v>7.38</v>
      </c>
      <c r="L97" s="99">
        <v>35</v>
      </c>
      <c r="M97" s="99">
        <v>0</v>
      </c>
      <c r="N97" s="99">
        <v>1.14</v>
      </c>
      <c r="O97" s="99">
        <v>0.12</v>
      </c>
      <c r="P97" s="99">
        <v>7.38</v>
      </c>
      <c r="Q97" s="99">
        <v>35</v>
      </c>
      <c r="R97" s="99">
        <v>0</v>
      </c>
      <c r="S97" s="1">
        <v>114</v>
      </c>
    </row>
    <row r="98" spans="1:19" ht="12.75">
      <c r="A98" s="1" t="s">
        <v>49</v>
      </c>
      <c r="B98" s="1"/>
      <c r="C98" s="1"/>
      <c r="D98" s="2" t="s">
        <v>22</v>
      </c>
      <c r="E98" s="2">
        <v>15</v>
      </c>
      <c r="F98" s="2">
        <v>15</v>
      </c>
      <c r="G98" s="2">
        <v>20</v>
      </c>
      <c r="H98" s="2">
        <v>20</v>
      </c>
      <c r="I98" s="99">
        <v>0.9</v>
      </c>
      <c r="J98" s="99">
        <v>0.18</v>
      </c>
      <c r="K98" s="99">
        <v>5</v>
      </c>
      <c r="L98" s="99">
        <v>26</v>
      </c>
      <c r="M98" s="99">
        <v>0</v>
      </c>
      <c r="N98" s="99">
        <v>1.32</v>
      </c>
      <c r="O98" s="99">
        <v>0.24</v>
      </c>
      <c r="P98" s="99">
        <v>6.68</v>
      </c>
      <c r="Q98" s="99">
        <v>34</v>
      </c>
      <c r="R98" s="99">
        <v>0</v>
      </c>
      <c r="S98" s="1">
        <v>115</v>
      </c>
    </row>
    <row r="99" spans="1:19" ht="12.75">
      <c r="A99" s="230" t="s">
        <v>45</v>
      </c>
      <c r="B99" s="230"/>
      <c r="C99" s="230"/>
      <c r="D99" s="230"/>
      <c r="E99" s="230"/>
      <c r="F99" s="230"/>
      <c r="G99" s="230"/>
      <c r="H99" s="230"/>
      <c r="I99" s="46">
        <f aca="true" t="shared" si="4" ref="I99:R99">SUM(I86:I98)</f>
        <v>22.11</v>
      </c>
      <c r="J99" s="46">
        <f t="shared" si="4"/>
        <v>12.799999999999999</v>
      </c>
      <c r="K99" s="46">
        <f t="shared" si="4"/>
        <v>40.68</v>
      </c>
      <c r="L99" s="46">
        <f t="shared" si="4"/>
        <v>375</v>
      </c>
      <c r="M99" s="46">
        <f t="shared" si="4"/>
        <v>1.35</v>
      </c>
      <c r="N99" s="46">
        <f t="shared" si="4"/>
        <v>28.25</v>
      </c>
      <c r="O99" s="46">
        <f t="shared" si="4"/>
        <v>16.46</v>
      </c>
      <c r="P99" s="46">
        <f t="shared" si="4"/>
        <v>49.760000000000005</v>
      </c>
      <c r="Q99" s="46">
        <f t="shared" si="4"/>
        <v>470</v>
      </c>
      <c r="R99" s="46">
        <f t="shared" si="4"/>
        <v>1.65</v>
      </c>
      <c r="S99" s="1"/>
    </row>
    <row r="100" spans="1:19" ht="15">
      <c r="A100" s="230" t="s">
        <v>36</v>
      </c>
      <c r="B100" s="230"/>
      <c r="C100" s="230"/>
      <c r="D100" s="230"/>
      <c r="E100" s="230"/>
      <c r="F100" s="230"/>
      <c r="G100" s="230"/>
      <c r="H100" s="230"/>
      <c r="I100" s="47">
        <f aca="true" t="shared" si="5" ref="I100:R100">I99+I84+I73+I26+I23</f>
        <v>59.505</v>
      </c>
      <c r="J100" s="47">
        <f t="shared" si="5"/>
        <v>50.38</v>
      </c>
      <c r="K100" s="47">
        <f t="shared" si="5"/>
        <v>217.54</v>
      </c>
      <c r="L100" s="47">
        <f t="shared" si="5"/>
        <v>1519</v>
      </c>
      <c r="M100" s="47">
        <f t="shared" si="5"/>
        <v>60.91</v>
      </c>
      <c r="N100" s="47">
        <f t="shared" si="5"/>
        <v>72.215</v>
      </c>
      <c r="O100" s="47">
        <f t="shared" si="5"/>
        <v>60.019999999999996</v>
      </c>
      <c r="P100" s="47">
        <f t="shared" si="5"/>
        <v>265.17</v>
      </c>
      <c r="Q100" s="47">
        <f t="shared" si="5"/>
        <v>1828</v>
      </c>
      <c r="R100" s="47">
        <f t="shared" si="5"/>
        <v>76.38</v>
      </c>
      <c r="S100" s="1"/>
    </row>
    <row r="101" spans="1:19" ht="12.75">
      <c r="A101" s="226" t="s">
        <v>665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8"/>
      <c r="R101" s="1"/>
      <c r="S101" s="1"/>
    </row>
    <row r="102" spans="1:19" ht="12.75">
      <c r="A102" s="217" t="s">
        <v>285</v>
      </c>
      <c r="B102" s="229"/>
      <c r="C102" s="229"/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7" t="s">
        <v>295</v>
      </c>
      <c r="B103" s="17">
        <v>150</v>
      </c>
      <c r="C103" s="17">
        <v>200</v>
      </c>
      <c r="D103" s="17" t="s">
        <v>292</v>
      </c>
      <c r="E103" s="13">
        <v>15</v>
      </c>
      <c r="F103" s="13">
        <v>15</v>
      </c>
      <c r="G103" s="13">
        <v>23</v>
      </c>
      <c r="H103" s="13">
        <v>23</v>
      </c>
      <c r="I103" s="99">
        <v>5.37</v>
      </c>
      <c r="J103" s="99">
        <v>7.1</v>
      </c>
      <c r="K103" s="99">
        <v>21.6</v>
      </c>
      <c r="L103" s="107">
        <v>171</v>
      </c>
      <c r="M103" s="99">
        <v>1.16</v>
      </c>
      <c r="N103" s="99">
        <v>7.16</v>
      </c>
      <c r="O103" s="99">
        <v>9.5</v>
      </c>
      <c r="P103" s="99">
        <v>28</v>
      </c>
      <c r="Q103" s="107">
        <v>228</v>
      </c>
      <c r="R103" s="99">
        <v>1.54</v>
      </c>
      <c r="S103" s="55">
        <v>272</v>
      </c>
    </row>
    <row r="104" spans="1:19" ht="12.75">
      <c r="A104" s="42" t="s">
        <v>294</v>
      </c>
      <c r="B104" s="17"/>
      <c r="C104" s="17"/>
      <c r="D104" s="17" t="s">
        <v>11</v>
      </c>
      <c r="E104" s="13">
        <v>90</v>
      </c>
      <c r="F104" s="13">
        <v>90</v>
      </c>
      <c r="G104" s="13">
        <v>120</v>
      </c>
      <c r="H104" s="13">
        <v>120</v>
      </c>
      <c r="I104" s="43"/>
      <c r="J104" s="43"/>
      <c r="K104" s="43"/>
      <c r="L104" s="43"/>
      <c r="M104" s="43"/>
      <c r="N104" s="44"/>
      <c r="O104" s="44"/>
      <c r="P104" s="44"/>
      <c r="Q104" s="44"/>
      <c r="R104" s="44"/>
      <c r="S104" s="55"/>
    </row>
    <row r="105" spans="1:19" ht="12.75">
      <c r="A105" s="42"/>
      <c r="B105" s="17"/>
      <c r="C105" s="17"/>
      <c r="D105" s="17" t="s">
        <v>56</v>
      </c>
      <c r="E105" s="13">
        <v>60</v>
      </c>
      <c r="F105" s="13">
        <v>60</v>
      </c>
      <c r="G105" s="13">
        <v>95</v>
      </c>
      <c r="H105" s="13">
        <v>95</v>
      </c>
      <c r="I105" s="43"/>
      <c r="J105" s="43"/>
      <c r="K105" s="43"/>
      <c r="L105" s="43"/>
      <c r="M105" s="43"/>
      <c r="N105" s="44"/>
      <c r="O105" s="44"/>
      <c r="P105" s="44"/>
      <c r="Q105" s="44"/>
      <c r="R105" s="44"/>
      <c r="S105" s="55"/>
    </row>
    <row r="106" spans="1:19" ht="12.75">
      <c r="A106" s="42"/>
      <c r="B106" s="17"/>
      <c r="C106" s="17"/>
      <c r="D106" s="17" t="s">
        <v>13</v>
      </c>
      <c r="E106" s="13">
        <v>3.5</v>
      </c>
      <c r="F106" s="13">
        <v>3.5</v>
      </c>
      <c r="G106" s="13">
        <v>5</v>
      </c>
      <c r="H106" s="13">
        <v>5</v>
      </c>
      <c r="I106" s="43"/>
      <c r="J106" s="43"/>
      <c r="K106" s="43"/>
      <c r="L106" s="43"/>
      <c r="M106" s="43"/>
      <c r="N106" s="44"/>
      <c r="O106" s="44"/>
      <c r="P106" s="44"/>
      <c r="Q106" s="44"/>
      <c r="R106" s="44"/>
      <c r="S106" s="55"/>
    </row>
    <row r="107" spans="1:19" ht="12.75">
      <c r="A107" s="42"/>
      <c r="B107" s="17"/>
      <c r="C107" s="17"/>
      <c r="D107" s="17" t="s">
        <v>40</v>
      </c>
      <c r="E107" s="13">
        <v>4</v>
      </c>
      <c r="F107" s="13">
        <v>4</v>
      </c>
      <c r="G107" s="13">
        <v>5</v>
      </c>
      <c r="H107" s="13">
        <v>5</v>
      </c>
      <c r="I107" s="43"/>
      <c r="J107" s="43"/>
      <c r="K107" s="43"/>
      <c r="L107" s="43"/>
      <c r="M107" s="43"/>
      <c r="N107" s="44"/>
      <c r="O107" s="44"/>
      <c r="P107" s="44"/>
      <c r="Q107" s="44"/>
      <c r="R107" s="44"/>
      <c r="S107" s="55"/>
    </row>
    <row r="108" spans="1:19" ht="12.75">
      <c r="A108" s="42" t="s">
        <v>263</v>
      </c>
      <c r="B108" s="17">
        <v>150</v>
      </c>
      <c r="C108" s="17">
        <v>200</v>
      </c>
      <c r="D108" s="17" t="s">
        <v>293</v>
      </c>
      <c r="E108" s="13">
        <v>1.6</v>
      </c>
      <c r="F108" s="13">
        <v>1.6</v>
      </c>
      <c r="G108" s="13">
        <v>2</v>
      </c>
      <c r="H108" s="13">
        <v>2</v>
      </c>
      <c r="I108" s="99">
        <v>2.15</v>
      </c>
      <c r="J108" s="99">
        <v>1.46</v>
      </c>
      <c r="K108" s="99">
        <v>15</v>
      </c>
      <c r="L108" s="99">
        <v>84</v>
      </c>
      <c r="M108" s="99">
        <v>0.28</v>
      </c>
      <c r="N108" s="99">
        <v>2.86</v>
      </c>
      <c r="O108" s="99">
        <v>1.9</v>
      </c>
      <c r="P108" s="99">
        <v>20.1</v>
      </c>
      <c r="Q108" s="99">
        <v>112</v>
      </c>
      <c r="R108" s="99">
        <v>0.37</v>
      </c>
      <c r="S108" s="55">
        <v>396</v>
      </c>
    </row>
    <row r="109" spans="1:19" ht="12.75" customHeight="1">
      <c r="A109" s="42" t="s">
        <v>576</v>
      </c>
      <c r="B109" s="17"/>
      <c r="C109" s="17"/>
      <c r="D109" s="42" t="s">
        <v>577</v>
      </c>
      <c r="E109" s="13">
        <v>28</v>
      </c>
      <c r="F109" s="13">
        <v>28</v>
      </c>
      <c r="G109" s="13">
        <v>37</v>
      </c>
      <c r="H109" s="13">
        <v>37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36"/>
    </row>
    <row r="110" spans="1:19" ht="12.75" customHeight="1">
      <c r="A110" s="42"/>
      <c r="B110" s="17"/>
      <c r="C110" s="17"/>
      <c r="D110" s="48" t="s">
        <v>580</v>
      </c>
      <c r="E110" s="50"/>
      <c r="F110" s="50">
        <v>70</v>
      </c>
      <c r="G110" s="50"/>
      <c r="H110" s="50">
        <v>92.5</v>
      </c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36"/>
    </row>
    <row r="111" spans="1:19" ht="12.75" customHeight="1">
      <c r="A111" s="42"/>
      <c r="B111" s="17"/>
      <c r="C111" s="17"/>
      <c r="D111" s="42" t="s">
        <v>56</v>
      </c>
      <c r="E111" s="13">
        <v>150</v>
      </c>
      <c r="F111" s="13">
        <v>150</v>
      </c>
      <c r="G111" s="13">
        <v>200</v>
      </c>
      <c r="H111" s="13">
        <v>200</v>
      </c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36"/>
    </row>
    <row r="112" spans="1:19" ht="12.75" customHeight="1">
      <c r="A112" s="2" t="s">
        <v>394</v>
      </c>
      <c r="B112" s="12" t="s">
        <v>337</v>
      </c>
      <c r="C112" s="12" t="s">
        <v>336</v>
      </c>
      <c r="D112" s="2" t="s">
        <v>395</v>
      </c>
      <c r="E112" s="13">
        <v>20</v>
      </c>
      <c r="F112" s="13">
        <v>20</v>
      </c>
      <c r="G112" s="13">
        <v>25</v>
      </c>
      <c r="H112" s="13">
        <v>25</v>
      </c>
      <c r="I112" s="101">
        <v>1.5</v>
      </c>
      <c r="J112" s="101">
        <v>0.56</v>
      </c>
      <c r="K112" s="101">
        <v>10.2</v>
      </c>
      <c r="L112" s="101">
        <v>52</v>
      </c>
      <c r="M112" s="99">
        <v>0</v>
      </c>
      <c r="N112" s="101">
        <v>1.9</v>
      </c>
      <c r="O112" s="101">
        <v>0.71</v>
      </c>
      <c r="P112" s="101">
        <v>12.8</v>
      </c>
      <c r="Q112" s="101">
        <v>65</v>
      </c>
      <c r="R112" s="99">
        <v>0</v>
      </c>
      <c r="S112" s="55">
        <v>117</v>
      </c>
    </row>
    <row r="113" spans="1:19" ht="12.75" customHeight="1">
      <c r="A113" s="2" t="s">
        <v>117</v>
      </c>
      <c r="B113" s="2">
        <v>8</v>
      </c>
      <c r="C113" s="2">
        <v>12</v>
      </c>
      <c r="D113" s="2" t="s">
        <v>296</v>
      </c>
      <c r="E113" s="13">
        <v>8.1</v>
      </c>
      <c r="F113" s="13">
        <v>8</v>
      </c>
      <c r="G113" s="13">
        <v>12.2</v>
      </c>
      <c r="H113" s="13">
        <v>12</v>
      </c>
      <c r="I113" s="99">
        <v>1.48</v>
      </c>
      <c r="J113" s="99">
        <v>1.58</v>
      </c>
      <c r="K113" s="99">
        <v>0.12</v>
      </c>
      <c r="L113" s="99">
        <v>21</v>
      </c>
      <c r="M113" s="99">
        <v>0</v>
      </c>
      <c r="N113" s="99">
        <v>2.37</v>
      </c>
      <c r="O113" s="99">
        <v>2.37</v>
      </c>
      <c r="P113" s="99">
        <v>0.18</v>
      </c>
      <c r="Q113" s="99">
        <v>31</v>
      </c>
      <c r="R113" s="99">
        <v>0</v>
      </c>
      <c r="S113" s="55">
        <v>107</v>
      </c>
    </row>
    <row r="114" spans="1:19" ht="12.75" customHeight="1">
      <c r="A114" s="226" t="s">
        <v>14</v>
      </c>
      <c r="B114" s="227"/>
      <c r="C114" s="227"/>
      <c r="D114" s="227"/>
      <c r="E114" s="227"/>
      <c r="F114" s="227"/>
      <c r="G114" s="227"/>
      <c r="H114" s="228"/>
      <c r="I114" s="40">
        <f aca="true" t="shared" si="6" ref="I114:R114">SUM(I103:I113)</f>
        <v>10.5</v>
      </c>
      <c r="J114" s="40">
        <f t="shared" si="6"/>
        <v>10.7</v>
      </c>
      <c r="K114" s="40">
        <f t="shared" si="6"/>
        <v>46.919999999999995</v>
      </c>
      <c r="L114" s="40">
        <f t="shared" si="6"/>
        <v>328</v>
      </c>
      <c r="M114" s="40">
        <f t="shared" si="6"/>
        <v>1.44</v>
      </c>
      <c r="N114" s="40">
        <f t="shared" si="6"/>
        <v>14.29</v>
      </c>
      <c r="O114" s="40">
        <f t="shared" si="6"/>
        <v>14.48</v>
      </c>
      <c r="P114" s="40">
        <f t="shared" si="6"/>
        <v>61.080000000000005</v>
      </c>
      <c r="Q114" s="40">
        <f t="shared" si="6"/>
        <v>436</v>
      </c>
      <c r="R114" s="40">
        <f t="shared" si="6"/>
        <v>1.9100000000000001</v>
      </c>
      <c r="S114" s="36"/>
    </row>
    <row r="115" spans="1:19" ht="14.25" customHeight="1">
      <c r="A115" s="230" t="s">
        <v>59</v>
      </c>
      <c r="B115" s="230"/>
      <c r="C115" s="230"/>
      <c r="D115" s="230"/>
      <c r="E115" s="16"/>
      <c r="F115" s="16"/>
      <c r="G115" s="16"/>
      <c r="H115" s="16"/>
      <c r="I115" s="16"/>
      <c r="J115" s="14"/>
      <c r="K115" s="14"/>
      <c r="L115" s="14"/>
      <c r="M115" s="14"/>
      <c r="N115" s="14"/>
      <c r="O115" s="14"/>
      <c r="P115" s="14"/>
      <c r="Q115" s="14"/>
      <c r="R115" s="44"/>
      <c r="S115" s="36"/>
    </row>
    <row r="116" spans="1:19" ht="13.5" customHeight="1">
      <c r="A116" s="1" t="s">
        <v>28</v>
      </c>
      <c r="B116" s="13">
        <v>95</v>
      </c>
      <c r="C116" s="13">
        <v>100</v>
      </c>
      <c r="D116" s="2" t="s">
        <v>29</v>
      </c>
      <c r="E116" s="2">
        <v>95</v>
      </c>
      <c r="F116" s="2">
        <v>95</v>
      </c>
      <c r="G116" s="2">
        <v>100</v>
      </c>
      <c r="H116" s="2">
        <v>100</v>
      </c>
      <c r="I116" s="104">
        <v>0.38</v>
      </c>
      <c r="J116" s="104">
        <v>0.38</v>
      </c>
      <c r="K116" s="104">
        <v>9.3</v>
      </c>
      <c r="L116" s="104">
        <v>44.6</v>
      </c>
      <c r="M116" s="103">
        <v>9.5</v>
      </c>
      <c r="N116" s="104">
        <v>0.4</v>
      </c>
      <c r="O116" s="104">
        <v>0.4</v>
      </c>
      <c r="P116" s="104">
        <v>9.8</v>
      </c>
      <c r="Q116" s="104">
        <v>47</v>
      </c>
      <c r="R116" s="103">
        <v>10</v>
      </c>
      <c r="S116" s="3">
        <v>118</v>
      </c>
    </row>
    <row r="117" spans="1:19" ht="12.75">
      <c r="A117" s="226" t="s">
        <v>60</v>
      </c>
      <c r="B117" s="227"/>
      <c r="C117" s="227"/>
      <c r="D117" s="227"/>
      <c r="E117" s="227"/>
      <c r="F117" s="227"/>
      <c r="G117" s="227"/>
      <c r="H117" s="228"/>
      <c r="I117" s="4">
        <f>SUM(I116)</f>
        <v>0.38</v>
      </c>
      <c r="J117" s="4">
        <f aca="true" t="shared" si="7" ref="J117:R117">SUM(J116)</f>
        <v>0.38</v>
      </c>
      <c r="K117" s="4">
        <f t="shared" si="7"/>
        <v>9.3</v>
      </c>
      <c r="L117" s="4">
        <f t="shared" si="7"/>
        <v>44.6</v>
      </c>
      <c r="M117" s="4">
        <f t="shared" si="7"/>
        <v>9.5</v>
      </c>
      <c r="N117" s="4">
        <f t="shared" si="7"/>
        <v>0.4</v>
      </c>
      <c r="O117" s="4">
        <f t="shared" si="7"/>
        <v>0.4</v>
      </c>
      <c r="P117" s="4">
        <f t="shared" si="7"/>
        <v>9.8</v>
      </c>
      <c r="Q117" s="4">
        <f t="shared" si="7"/>
        <v>47</v>
      </c>
      <c r="R117" s="4">
        <f t="shared" si="7"/>
        <v>10</v>
      </c>
      <c r="S117" s="36"/>
    </row>
    <row r="118" spans="1:19" ht="12.75">
      <c r="A118" s="230" t="s">
        <v>15</v>
      </c>
      <c r="B118" s="230"/>
      <c r="C118" s="230"/>
      <c r="D118" s="230"/>
      <c r="E118" s="2"/>
      <c r="F118" s="2"/>
      <c r="G118" s="2"/>
      <c r="H118" s="2"/>
      <c r="I118" s="2"/>
      <c r="J118" s="14"/>
      <c r="K118" s="14"/>
      <c r="L118" s="14"/>
      <c r="M118" s="14"/>
      <c r="N118" s="14"/>
      <c r="O118" s="14"/>
      <c r="P118" s="14"/>
      <c r="Q118" s="14"/>
      <c r="R118" s="44"/>
      <c r="S118" s="36"/>
    </row>
    <row r="119" spans="1:19" ht="12.75">
      <c r="A119" s="1" t="s">
        <v>297</v>
      </c>
      <c r="B119" s="2">
        <v>40</v>
      </c>
      <c r="C119" s="2">
        <v>60</v>
      </c>
      <c r="D119" s="2" t="s">
        <v>420</v>
      </c>
      <c r="E119" s="2">
        <v>33.2</v>
      </c>
      <c r="F119" s="2">
        <v>24</v>
      </c>
      <c r="G119" s="2">
        <v>49.8</v>
      </c>
      <c r="H119" s="2">
        <v>36</v>
      </c>
      <c r="I119" s="101">
        <v>6.8</v>
      </c>
      <c r="J119" s="101">
        <v>2.12</v>
      </c>
      <c r="K119" s="101">
        <v>4.2</v>
      </c>
      <c r="L119" s="101">
        <v>38</v>
      </c>
      <c r="M119" s="101">
        <v>5.24</v>
      </c>
      <c r="N119" s="101">
        <v>10.2</v>
      </c>
      <c r="O119" s="101">
        <v>3.1</v>
      </c>
      <c r="P119" s="101">
        <v>6.2</v>
      </c>
      <c r="Q119" s="101">
        <v>57</v>
      </c>
      <c r="R119" s="101">
        <v>7.8</v>
      </c>
      <c r="S119" s="1">
        <v>65</v>
      </c>
    </row>
    <row r="120" spans="1:19" ht="12.75">
      <c r="A120" s="1" t="s">
        <v>131</v>
      </c>
      <c r="B120" s="2"/>
      <c r="C120" s="2"/>
      <c r="D120" s="2" t="s">
        <v>421</v>
      </c>
      <c r="E120" s="2">
        <v>34.4</v>
      </c>
      <c r="F120" s="2">
        <v>24</v>
      </c>
      <c r="G120" s="2">
        <v>51.4</v>
      </c>
      <c r="H120" s="2">
        <v>36</v>
      </c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"/>
    </row>
    <row r="121" spans="1:19" ht="12.75">
      <c r="A121" s="1"/>
      <c r="B121" s="2"/>
      <c r="C121" s="2"/>
      <c r="D121" s="2" t="s">
        <v>422</v>
      </c>
      <c r="E121" s="2">
        <v>37</v>
      </c>
      <c r="F121" s="2">
        <v>24</v>
      </c>
      <c r="G121" s="2">
        <v>55.2</v>
      </c>
      <c r="H121" s="2">
        <v>36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"/>
    </row>
    <row r="122" spans="1:19" ht="12.75">
      <c r="A122" s="1"/>
      <c r="B122" s="2"/>
      <c r="C122" s="2"/>
      <c r="D122" s="2" t="s">
        <v>423</v>
      </c>
      <c r="E122" s="2">
        <v>40</v>
      </c>
      <c r="F122" s="2">
        <v>24</v>
      </c>
      <c r="G122" s="2">
        <v>60.2</v>
      </c>
      <c r="H122" s="2">
        <v>36</v>
      </c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"/>
    </row>
    <row r="123" spans="1:19" ht="12.75">
      <c r="A123" s="1"/>
      <c r="B123" s="1"/>
      <c r="C123" s="1"/>
      <c r="D123" s="1" t="s">
        <v>282</v>
      </c>
      <c r="E123" s="2">
        <v>5.2</v>
      </c>
      <c r="F123" s="2">
        <v>4.4</v>
      </c>
      <c r="G123" s="2">
        <v>7.8</v>
      </c>
      <c r="H123" s="2">
        <v>6.6</v>
      </c>
      <c r="I123" s="181"/>
      <c r="J123" s="181"/>
      <c r="K123" s="181"/>
      <c r="L123" s="181"/>
      <c r="M123" s="181"/>
      <c r="N123" s="181"/>
      <c r="O123" s="181"/>
      <c r="P123" s="181"/>
      <c r="Q123" s="181"/>
      <c r="R123" s="179"/>
      <c r="S123" s="1"/>
    </row>
    <row r="124" spans="1:19" ht="12.75">
      <c r="A124" s="1"/>
      <c r="B124" s="1"/>
      <c r="C124" s="1"/>
      <c r="D124" s="1" t="s">
        <v>48</v>
      </c>
      <c r="E124" s="2">
        <v>8</v>
      </c>
      <c r="F124" s="2">
        <v>5.2</v>
      </c>
      <c r="G124" s="2">
        <v>12</v>
      </c>
      <c r="H124" s="2">
        <v>7.8</v>
      </c>
      <c r="I124" s="181"/>
      <c r="J124" s="181"/>
      <c r="K124" s="181"/>
      <c r="L124" s="181"/>
      <c r="M124" s="181"/>
      <c r="N124" s="181"/>
      <c r="O124" s="181"/>
      <c r="P124" s="181"/>
      <c r="Q124" s="181"/>
      <c r="R124" s="179"/>
      <c r="S124" s="1"/>
    </row>
    <row r="125" spans="1:19" ht="12.75">
      <c r="A125" s="1"/>
      <c r="B125" s="1"/>
      <c r="C125" s="1"/>
      <c r="D125" s="1" t="s">
        <v>16</v>
      </c>
      <c r="E125" s="2">
        <v>5.6</v>
      </c>
      <c r="F125" s="2">
        <v>4.4</v>
      </c>
      <c r="G125" s="2">
        <v>8.4</v>
      </c>
      <c r="H125" s="2">
        <v>6.6</v>
      </c>
      <c r="I125" s="181"/>
      <c r="J125" s="181"/>
      <c r="K125" s="181"/>
      <c r="L125" s="181"/>
      <c r="M125" s="181"/>
      <c r="N125" s="181"/>
      <c r="O125" s="181"/>
      <c r="P125" s="181"/>
      <c r="Q125" s="181"/>
      <c r="R125" s="179"/>
      <c r="S125" s="1"/>
    </row>
    <row r="126" spans="1:19" ht="12.75">
      <c r="A126" s="1"/>
      <c r="B126" s="1"/>
      <c r="C126" s="1"/>
      <c r="D126" s="1" t="s">
        <v>63</v>
      </c>
      <c r="E126" s="2">
        <v>2</v>
      </c>
      <c r="F126" s="2">
        <v>2</v>
      </c>
      <c r="G126" s="2">
        <v>3</v>
      </c>
      <c r="H126" s="2">
        <v>3</v>
      </c>
      <c r="I126" s="181"/>
      <c r="J126" s="181"/>
      <c r="K126" s="181"/>
      <c r="L126" s="181"/>
      <c r="M126" s="181"/>
      <c r="N126" s="181"/>
      <c r="O126" s="181"/>
      <c r="P126" s="181"/>
      <c r="Q126" s="181"/>
      <c r="R126" s="179"/>
      <c r="S126" s="1"/>
    </row>
    <row r="127" spans="1:19" ht="12.75">
      <c r="A127" s="5" t="s">
        <v>518</v>
      </c>
      <c r="B127" s="5" t="s">
        <v>528</v>
      </c>
      <c r="C127" s="27" t="s">
        <v>520</v>
      </c>
      <c r="D127" s="2" t="s">
        <v>420</v>
      </c>
      <c r="E127" s="2">
        <v>34.5</v>
      </c>
      <c r="F127" s="2">
        <v>25.9</v>
      </c>
      <c r="G127" s="2">
        <v>46</v>
      </c>
      <c r="H127" s="2">
        <v>34.5</v>
      </c>
      <c r="I127" s="101">
        <v>1.3</v>
      </c>
      <c r="J127" s="101">
        <v>2.67</v>
      </c>
      <c r="K127" s="101">
        <v>7.2</v>
      </c>
      <c r="L127" s="101">
        <v>58</v>
      </c>
      <c r="M127" s="101">
        <v>15</v>
      </c>
      <c r="N127" s="101">
        <v>2.18</v>
      </c>
      <c r="O127" s="101">
        <v>4.45</v>
      </c>
      <c r="P127" s="101">
        <v>12.02</v>
      </c>
      <c r="Q127" s="101">
        <v>77</v>
      </c>
      <c r="R127" s="101">
        <v>25</v>
      </c>
      <c r="S127" s="3">
        <v>136</v>
      </c>
    </row>
    <row r="128" spans="1:19" ht="12.75">
      <c r="A128" s="5" t="s">
        <v>519</v>
      </c>
      <c r="B128" s="5">
        <v>8</v>
      </c>
      <c r="C128" s="27">
        <v>10</v>
      </c>
      <c r="D128" s="2" t="s">
        <v>421</v>
      </c>
      <c r="E128" s="2">
        <v>37.1</v>
      </c>
      <c r="F128" s="2">
        <v>25.9</v>
      </c>
      <c r="G128" s="2">
        <v>49.2</v>
      </c>
      <c r="H128" s="2">
        <v>34.5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3"/>
    </row>
    <row r="129" spans="1:19" ht="12.75">
      <c r="A129" s="5"/>
      <c r="B129" s="5"/>
      <c r="C129" s="27"/>
      <c r="D129" s="2" t="s">
        <v>422</v>
      </c>
      <c r="E129" s="2">
        <v>39.9</v>
      </c>
      <c r="F129" s="2">
        <v>25.9</v>
      </c>
      <c r="G129" s="2">
        <v>53</v>
      </c>
      <c r="H129" s="2">
        <v>34.5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3"/>
    </row>
    <row r="130" spans="1:19" ht="12.75">
      <c r="A130" s="5"/>
      <c r="B130" s="5"/>
      <c r="C130" s="27"/>
      <c r="D130" s="2" t="s">
        <v>423</v>
      </c>
      <c r="E130" s="2">
        <v>43.2</v>
      </c>
      <c r="F130" s="2">
        <v>25.9</v>
      </c>
      <c r="G130" s="2">
        <v>57.7</v>
      </c>
      <c r="H130" s="2">
        <v>34.5</v>
      </c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3"/>
    </row>
    <row r="131" spans="1:19" ht="12.75">
      <c r="A131" s="5"/>
      <c r="B131" s="5"/>
      <c r="C131" s="5"/>
      <c r="D131" s="5" t="s">
        <v>17</v>
      </c>
      <c r="E131" s="5">
        <v>48</v>
      </c>
      <c r="F131" s="5">
        <v>38.5</v>
      </c>
      <c r="G131" s="5">
        <v>64</v>
      </c>
      <c r="H131" s="2">
        <v>51.3</v>
      </c>
      <c r="I131" s="179"/>
      <c r="J131" s="181"/>
      <c r="K131" s="181"/>
      <c r="L131" s="181"/>
      <c r="M131" s="181"/>
      <c r="N131" s="181"/>
      <c r="O131" s="181"/>
      <c r="P131" s="181"/>
      <c r="Q131" s="181"/>
      <c r="R131" s="179"/>
      <c r="S131" s="3"/>
    </row>
    <row r="132" spans="1:19" ht="12.75">
      <c r="A132" s="41"/>
      <c r="B132" s="41"/>
      <c r="C132" s="41"/>
      <c r="D132" s="2" t="s">
        <v>16</v>
      </c>
      <c r="E132" s="2">
        <v>7.5</v>
      </c>
      <c r="F132" s="2">
        <v>6</v>
      </c>
      <c r="G132" s="2">
        <v>10</v>
      </c>
      <c r="H132" s="2">
        <v>8</v>
      </c>
      <c r="I132" s="179"/>
      <c r="J132" s="181"/>
      <c r="K132" s="181"/>
      <c r="L132" s="181"/>
      <c r="M132" s="181"/>
      <c r="N132" s="181"/>
      <c r="O132" s="181"/>
      <c r="P132" s="181"/>
      <c r="Q132" s="181"/>
      <c r="R132" s="179"/>
      <c r="S132" s="3"/>
    </row>
    <row r="133" spans="1:19" ht="12.75">
      <c r="A133" s="41"/>
      <c r="B133" s="41"/>
      <c r="C133" s="41"/>
      <c r="D133" s="2" t="s">
        <v>18</v>
      </c>
      <c r="E133" s="2">
        <v>8</v>
      </c>
      <c r="F133" s="2">
        <v>6.7</v>
      </c>
      <c r="G133" s="2">
        <v>10.7</v>
      </c>
      <c r="H133" s="2">
        <v>9</v>
      </c>
      <c r="I133" s="179"/>
      <c r="J133" s="181"/>
      <c r="K133" s="181"/>
      <c r="L133" s="181"/>
      <c r="M133" s="181"/>
      <c r="N133" s="181"/>
      <c r="O133" s="181"/>
      <c r="P133" s="181"/>
      <c r="Q133" s="181"/>
      <c r="R133" s="179"/>
      <c r="S133" s="3"/>
    </row>
    <row r="134" spans="1:19" ht="12.75">
      <c r="A134" s="5"/>
      <c r="B134" s="5"/>
      <c r="C134" s="5"/>
      <c r="D134" s="2" t="s">
        <v>102</v>
      </c>
      <c r="E134" s="2">
        <v>1.5</v>
      </c>
      <c r="F134" s="2">
        <v>1.5</v>
      </c>
      <c r="G134" s="2">
        <v>2</v>
      </c>
      <c r="H134" s="2">
        <v>2</v>
      </c>
      <c r="I134" s="179"/>
      <c r="J134" s="181"/>
      <c r="K134" s="181"/>
      <c r="L134" s="181"/>
      <c r="M134" s="181"/>
      <c r="N134" s="181"/>
      <c r="O134" s="181"/>
      <c r="P134" s="181"/>
      <c r="Q134" s="181"/>
      <c r="R134" s="179"/>
      <c r="S134" s="3"/>
    </row>
    <row r="135" spans="1:19" ht="12.75">
      <c r="A135" s="2"/>
      <c r="B135" s="2"/>
      <c r="C135" s="2"/>
      <c r="D135" s="5" t="s">
        <v>43</v>
      </c>
      <c r="E135" s="5">
        <v>2.5</v>
      </c>
      <c r="F135" s="5">
        <v>2.5</v>
      </c>
      <c r="G135" s="5">
        <v>3</v>
      </c>
      <c r="H135" s="5">
        <v>3</v>
      </c>
      <c r="I135" s="179"/>
      <c r="J135" s="181"/>
      <c r="K135" s="181"/>
      <c r="L135" s="181"/>
      <c r="M135" s="181"/>
      <c r="N135" s="181"/>
      <c r="O135" s="181"/>
      <c r="P135" s="181"/>
      <c r="Q135" s="181"/>
      <c r="R135" s="179"/>
      <c r="S135" s="3"/>
    </row>
    <row r="136" spans="1:19" ht="12.75">
      <c r="A136" s="2"/>
      <c r="B136" s="2"/>
      <c r="C136" s="2"/>
      <c r="D136" s="2" t="s">
        <v>521</v>
      </c>
      <c r="E136" s="2">
        <v>33.5</v>
      </c>
      <c r="F136" s="2">
        <v>25</v>
      </c>
      <c r="G136" s="2">
        <v>40</v>
      </c>
      <c r="H136" s="2">
        <v>30</v>
      </c>
      <c r="I136" s="179"/>
      <c r="J136" s="181"/>
      <c r="K136" s="181"/>
      <c r="L136" s="181"/>
      <c r="M136" s="181"/>
      <c r="N136" s="181"/>
      <c r="O136" s="181"/>
      <c r="P136" s="181"/>
      <c r="Q136" s="181"/>
      <c r="R136" s="179"/>
      <c r="S136" s="3">
        <v>409</v>
      </c>
    </row>
    <row r="137" spans="1:19" ht="12.75">
      <c r="A137" s="2"/>
      <c r="B137" s="2"/>
      <c r="C137" s="2"/>
      <c r="D137" s="5" t="s">
        <v>19</v>
      </c>
      <c r="E137" s="5">
        <v>8</v>
      </c>
      <c r="F137" s="5">
        <v>8</v>
      </c>
      <c r="G137" s="5">
        <v>10</v>
      </c>
      <c r="H137" s="5">
        <v>10</v>
      </c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3">
        <v>488</v>
      </c>
    </row>
    <row r="138" spans="1:19" ht="12.75">
      <c r="A138" s="2"/>
      <c r="B138" s="2"/>
      <c r="C138" s="2"/>
      <c r="D138" s="5" t="s">
        <v>598</v>
      </c>
      <c r="E138" s="5"/>
      <c r="F138" s="5">
        <v>120</v>
      </c>
      <c r="G138" s="5"/>
      <c r="H138" s="5">
        <v>160</v>
      </c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3"/>
    </row>
    <row r="139" spans="1:19" ht="12.75" customHeight="1">
      <c r="A139" s="2" t="s">
        <v>298</v>
      </c>
      <c r="B139" s="2">
        <v>160</v>
      </c>
      <c r="C139" s="2">
        <v>200</v>
      </c>
      <c r="D139" s="2" t="s">
        <v>257</v>
      </c>
      <c r="E139" s="5">
        <v>88</v>
      </c>
      <c r="F139" s="5">
        <v>64.8</v>
      </c>
      <c r="G139" s="5">
        <v>110</v>
      </c>
      <c r="H139" s="5">
        <v>81</v>
      </c>
      <c r="I139" s="101">
        <v>12.1</v>
      </c>
      <c r="J139" s="101">
        <v>11.9</v>
      </c>
      <c r="K139" s="101">
        <v>31.5</v>
      </c>
      <c r="L139" s="101">
        <v>274</v>
      </c>
      <c r="M139" s="101">
        <v>0.25</v>
      </c>
      <c r="N139" s="101">
        <v>14.4</v>
      </c>
      <c r="O139" s="101">
        <v>14.1</v>
      </c>
      <c r="P139" s="101">
        <v>37.4</v>
      </c>
      <c r="Q139" s="101">
        <v>325</v>
      </c>
      <c r="R139" s="101">
        <v>0.3</v>
      </c>
      <c r="S139" s="3">
        <v>375</v>
      </c>
    </row>
    <row r="140" spans="1:19" ht="12.75" customHeight="1">
      <c r="A140" s="1" t="s">
        <v>299</v>
      </c>
      <c r="B140" s="2"/>
      <c r="C140" s="2"/>
      <c r="D140" s="2" t="s">
        <v>476</v>
      </c>
      <c r="E140" s="5"/>
      <c r="F140" s="5">
        <v>40</v>
      </c>
      <c r="G140" s="5"/>
      <c r="H140" s="5">
        <v>50</v>
      </c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3"/>
    </row>
    <row r="141" spans="1:19" ht="12.75" customHeight="1">
      <c r="A141" s="1"/>
      <c r="B141" s="1"/>
      <c r="C141" s="1"/>
      <c r="D141" s="1" t="s">
        <v>16</v>
      </c>
      <c r="E141" s="2">
        <v>19.8</v>
      </c>
      <c r="F141" s="2">
        <v>16</v>
      </c>
      <c r="G141" s="2">
        <v>24.8</v>
      </c>
      <c r="H141" s="2">
        <v>20</v>
      </c>
      <c r="I141" s="181"/>
      <c r="J141" s="181"/>
      <c r="K141" s="181"/>
      <c r="L141" s="181"/>
      <c r="M141" s="181"/>
      <c r="N141" s="181"/>
      <c r="O141" s="181"/>
      <c r="P141" s="181"/>
      <c r="Q141" s="181"/>
      <c r="R141" s="179"/>
      <c r="S141" s="3"/>
    </row>
    <row r="142" spans="1:19" ht="12.75">
      <c r="A142" s="1"/>
      <c r="B142" s="1"/>
      <c r="C142" s="1"/>
      <c r="D142" s="1" t="s">
        <v>291</v>
      </c>
      <c r="E142" s="2">
        <v>5</v>
      </c>
      <c r="F142" s="2">
        <v>5</v>
      </c>
      <c r="G142" s="2">
        <v>6</v>
      </c>
      <c r="H142" s="2">
        <v>6</v>
      </c>
      <c r="I142" s="181"/>
      <c r="J142" s="181"/>
      <c r="K142" s="181"/>
      <c r="L142" s="181"/>
      <c r="M142" s="181"/>
      <c r="N142" s="181"/>
      <c r="O142" s="181"/>
      <c r="P142" s="181"/>
      <c r="Q142" s="181"/>
      <c r="R142" s="179"/>
      <c r="S142" s="3"/>
    </row>
    <row r="143" spans="1:19" ht="12.75">
      <c r="A143" s="1"/>
      <c r="B143" s="1"/>
      <c r="C143" s="1"/>
      <c r="D143" s="1" t="s">
        <v>63</v>
      </c>
      <c r="E143" s="2">
        <v>2</v>
      </c>
      <c r="F143" s="2">
        <v>2</v>
      </c>
      <c r="G143" s="2">
        <v>2</v>
      </c>
      <c r="H143" s="2">
        <v>2</v>
      </c>
      <c r="I143" s="181"/>
      <c r="J143" s="181"/>
      <c r="K143" s="181"/>
      <c r="L143" s="181"/>
      <c r="M143" s="181"/>
      <c r="N143" s="181"/>
      <c r="O143" s="181"/>
      <c r="P143" s="181"/>
      <c r="Q143" s="181"/>
      <c r="R143" s="179"/>
      <c r="S143" s="3"/>
    </row>
    <row r="144" spans="1:19" ht="12.75">
      <c r="A144" s="1"/>
      <c r="B144" s="1"/>
      <c r="C144" s="1"/>
      <c r="D144" s="1" t="s">
        <v>282</v>
      </c>
      <c r="E144" s="2">
        <v>7.7</v>
      </c>
      <c r="F144" s="2">
        <v>6.4</v>
      </c>
      <c r="G144" s="2">
        <v>9.6</v>
      </c>
      <c r="H144" s="2">
        <v>8</v>
      </c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3"/>
    </row>
    <row r="145" spans="1:19" ht="12.75">
      <c r="A145" s="1"/>
      <c r="B145" s="1"/>
      <c r="C145" s="1"/>
      <c r="D145" s="1" t="s">
        <v>105</v>
      </c>
      <c r="E145" s="2">
        <v>42</v>
      </c>
      <c r="F145" s="2">
        <v>42</v>
      </c>
      <c r="G145" s="2">
        <v>55</v>
      </c>
      <c r="H145" s="2">
        <v>55</v>
      </c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3"/>
    </row>
    <row r="146" spans="1:19" ht="12.75">
      <c r="A146" s="17" t="s">
        <v>339</v>
      </c>
      <c r="B146" s="2">
        <v>150</v>
      </c>
      <c r="C146" s="2">
        <v>200</v>
      </c>
      <c r="D146" s="2" t="s">
        <v>249</v>
      </c>
      <c r="E146" s="2">
        <v>15</v>
      </c>
      <c r="F146" s="2">
        <v>15</v>
      </c>
      <c r="G146" s="2">
        <v>20</v>
      </c>
      <c r="H146" s="2">
        <v>20</v>
      </c>
      <c r="I146" s="101">
        <v>0.22</v>
      </c>
      <c r="J146" s="101">
        <v>0</v>
      </c>
      <c r="K146" s="101">
        <v>15.1</v>
      </c>
      <c r="L146" s="101">
        <v>60</v>
      </c>
      <c r="M146" s="101">
        <v>0.6</v>
      </c>
      <c r="N146" s="101">
        <v>0.3</v>
      </c>
      <c r="O146" s="101">
        <v>0</v>
      </c>
      <c r="P146" s="101">
        <v>20.1</v>
      </c>
      <c r="Q146" s="101">
        <v>81</v>
      </c>
      <c r="R146" s="101">
        <v>0.8</v>
      </c>
      <c r="S146" s="3">
        <v>531</v>
      </c>
    </row>
    <row r="147" spans="1:19" ht="12.75">
      <c r="A147" s="41" t="s">
        <v>340</v>
      </c>
      <c r="B147" s="41"/>
      <c r="C147" s="41"/>
      <c r="D147" s="2" t="s">
        <v>13</v>
      </c>
      <c r="E147" s="2">
        <v>8</v>
      </c>
      <c r="F147" s="2">
        <v>8</v>
      </c>
      <c r="G147" s="2">
        <v>10</v>
      </c>
      <c r="H147" s="2">
        <v>10</v>
      </c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3"/>
    </row>
    <row r="148" spans="1:19" ht="12.75">
      <c r="A148" s="41"/>
      <c r="B148" s="41"/>
      <c r="C148" s="41"/>
      <c r="D148" s="41" t="s">
        <v>56</v>
      </c>
      <c r="E148" s="2">
        <v>152</v>
      </c>
      <c r="F148" s="2">
        <v>152</v>
      </c>
      <c r="G148" s="2">
        <v>202</v>
      </c>
      <c r="H148" s="2">
        <v>202</v>
      </c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3"/>
    </row>
    <row r="149" spans="1:19" ht="12.75">
      <c r="A149" s="2" t="s">
        <v>21</v>
      </c>
      <c r="B149" s="13" t="s">
        <v>248</v>
      </c>
      <c r="C149" s="13" t="s">
        <v>93</v>
      </c>
      <c r="D149" s="2" t="s">
        <v>169</v>
      </c>
      <c r="E149" s="2">
        <v>20</v>
      </c>
      <c r="F149" s="2">
        <v>20</v>
      </c>
      <c r="G149" s="2">
        <v>30</v>
      </c>
      <c r="H149" s="2">
        <v>30</v>
      </c>
      <c r="I149" s="99">
        <v>1.52</v>
      </c>
      <c r="J149" s="99">
        <v>0.16</v>
      </c>
      <c r="K149" s="99">
        <v>9.84</v>
      </c>
      <c r="L149" s="99">
        <v>47</v>
      </c>
      <c r="M149" s="99">
        <v>0</v>
      </c>
      <c r="N149" s="99">
        <v>2.28</v>
      </c>
      <c r="O149" s="99">
        <v>0.24</v>
      </c>
      <c r="P149" s="99">
        <v>14.76</v>
      </c>
      <c r="Q149" s="99">
        <v>70</v>
      </c>
      <c r="R149" s="99">
        <v>0</v>
      </c>
      <c r="S149" s="3">
        <v>114</v>
      </c>
    </row>
    <row r="150" spans="1:19" ht="12.75">
      <c r="A150" s="2" t="s">
        <v>49</v>
      </c>
      <c r="B150" s="1"/>
      <c r="C150" s="1"/>
      <c r="D150" s="2" t="s">
        <v>22</v>
      </c>
      <c r="E150" s="2">
        <v>20</v>
      </c>
      <c r="F150" s="2">
        <v>20</v>
      </c>
      <c r="G150" s="2">
        <v>25</v>
      </c>
      <c r="H150" s="2">
        <v>25</v>
      </c>
      <c r="I150" s="99">
        <v>1.32</v>
      </c>
      <c r="J150" s="99">
        <v>0.24</v>
      </c>
      <c r="K150" s="99">
        <v>6.68</v>
      </c>
      <c r="L150" s="99">
        <v>34</v>
      </c>
      <c r="M150" s="99">
        <v>0</v>
      </c>
      <c r="N150" s="101">
        <v>1.65</v>
      </c>
      <c r="O150" s="101">
        <v>0.3</v>
      </c>
      <c r="P150" s="101">
        <v>8.35</v>
      </c>
      <c r="Q150" s="101">
        <v>43</v>
      </c>
      <c r="R150" s="101">
        <v>0</v>
      </c>
      <c r="S150" s="3">
        <v>115</v>
      </c>
    </row>
    <row r="151" spans="1:19" ht="12.75">
      <c r="A151" s="226" t="s">
        <v>23</v>
      </c>
      <c r="B151" s="227"/>
      <c r="C151" s="227"/>
      <c r="D151" s="227"/>
      <c r="E151" s="227"/>
      <c r="F151" s="227"/>
      <c r="G151" s="227"/>
      <c r="H151" s="227"/>
      <c r="I151" s="46">
        <f aca="true" t="shared" si="8" ref="I151:R151">SUM(I119:I150)</f>
        <v>23.259999999999998</v>
      </c>
      <c r="J151" s="46">
        <f t="shared" si="8"/>
        <v>17.09</v>
      </c>
      <c r="K151" s="46">
        <f t="shared" si="8"/>
        <v>74.52000000000001</v>
      </c>
      <c r="L151" s="46">
        <f t="shared" si="8"/>
        <v>511</v>
      </c>
      <c r="M151" s="46">
        <f t="shared" si="8"/>
        <v>21.090000000000003</v>
      </c>
      <c r="N151" s="46">
        <f t="shared" si="8"/>
        <v>31.01</v>
      </c>
      <c r="O151" s="46">
        <f t="shared" si="8"/>
        <v>22.189999999999998</v>
      </c>
      <c r="P151" s="46">
        <f t="shared" si="8"/>
        <v>98.83</v>
      </c>
      <c r="Q151" s="46">
        <f t="shared" si="8"/>
        <v>653</v>
      </c>
      <c r="R151" s="46">
        <f t="shared" si="8"/>
        <v>33.89999999999999</v>
      </c>
      <c r="S151" s="3"/>
    </row>
    <row r="152" spans="1:19" ht="12.75">
      <c r="A152" s="226" t="s">
        <v>24</v>
      </c>
      <c r="B152" s="227"/>
      <c r="C152" s="227"/>
      <c r="D152" s="228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3"/>
    </row>
    <row r="153" spans="1:19" ht="12.75">
      <c r="A153" s="17" t="s">
        <v>171</v>
      </c>
      <c r="B153" s="2">
        <v>180</v>
      </c>
      <c r="C153" s="2">
        <v>200</v>
      </c>
      <c r="D153" s="17" t="s">
        <v>171</v>
      </c>
      <c r="E153" s="19">
        <v>185</v>
      </c>
      <c r="F153" s="19">
        <v>180</v>
      </c>
      <c r="G153" s="2">
        <v>202</v>
      </c>
      <c r="H153" s="2">
        <v>200</v>
      </c>
      <c r="I153" s="175">
        <v>5.2</v>
      </c>
      <c r="J153" s="175">
        <v>4.5</v>
      </c>
      <c r="K153" s="175">
        <v>7.2</v>
      </c>
      <c r="L153" s="175">
        <v>90</v>
      </c>
      <c r="M153" s="101">
        <v>1.2</v>
      </c>
      <c r="N153" s="175">
        <v>5.8</v>
      </c>
      <c r="O153" s="175">
        <v>5</v>
      </c>
      <c r="P153" s="175">
        <v>8</v>
      </c>
      <c r="Q153" s="175">
        <v>100</v>
      </c>
      <c r="R153" s="101">
        <v>1.4</v>
      </c>
      <c r="S153" s="3">
        <v>535</v>
      </c>
    </row>
    <row r="154" spans="1:19" ht="12.75">
      <c r="A154" s="1" t="s">
        <v>238</v>
      </c>
      <c r="B154" s="2">
        <v>15</v>
      </c>
      <c r="C154" s="2">
        <v>33</v>
      </c>
      <c r="D154" s="2" t="s">
        <v>70</v>
      </c>
      <c r="E154" s="13">
        <v>15</v>
      </c>
      <c r="F154" s="13">
        <v>15</v>
      </c>
      <c r="G154" s="13">
        <v>33</v>
      </c>
      <c r="H154" s="13">
        <v>33</v>
      </c>
      <c r="I154" s="99">
        <v>1</v>
      </c>
      <c r="J154" s="99">
        <v>1.4</v>
      </c>
      <c r="K154" s="99">
        <v>11</v>
      </c>
      <c r="L154" s="100">
        <v>62</v>
      </c>
      <c r="M154" s="99">
        <v>0</v>
      </c>
      <c r="N154" s="99">
        <v>2.2</v>
      </c>
      <c r="O154" s="99">
        <v>2.9</v>
      </c>
      <c r="P154" s="99">
        <v>22.2</v>
      </c>
      <c r="Q154" s="100">
        <v>125</v>
      </c>
      <c r="R154" s="101">
        <v>0</v>
      </c>
      <c r="S154" s="3">
        <v>609</v>
      </c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230" t="s">
        <v>30</v>
      </c>
      <c r="B156" s="230"/>
      <c r="C156" s="230"/>
      <c r="D156" s="230"/>
      <c r="E156" s="230"/>
      <c r="F156" s="230"/>
      <c r="G156" s="230"/>
      <c r="H156" s="230"/>
      <c r="I156" s="4">
        <f>SUM(I153:I155)</f>
        <v>6.2</v>
      </c>
      <c r="J156" s="4">
        <f aca="true" t="shared" si="9" ref="J156:R156">SUM(J153:J155)</f>
        <v>5.9</v>
      </c>
      <c r="K156" s="4">
        <f t="shared" si="9"/>
        <v>18.2</v>
      </c>
      <c r="L156" s="4">
        <f t="shared" si="9"/>
        <v>152</v>
      </c>
      <c r="M156" s="4">
        <f t="shared" si="9"/>
        <v>1.2</v>
      </c>
      <c r="N156" s="4">
        <f t="shared" si="9"/>
        <v>8</v>
      </c>
      <c r="O156" s="4">
        <f t="shared" si="9"/>
        <v>7.9</v>
      </c>
      <c r="P156" s="4">
        <f t="shared" si="9"/>
        <v>30.2</v>
      </c>
      <c r="Q156" s="4">
        <f t="shared" si="9"/>
        <v>225</v>
      </c>
      <c r="R156" s="4">
        <f t="shared" si="9"/>
        <v>1.4</v>
      </c>
      <c r="S156" s="3"/>
    </row>
    <row r="157" spans="1:19" ht="12.75">
      <c r="A157" s="230" t="s">
        <v>31</v>
      </c>
      <c r="B157" s="231"/>
      <c r="C157" s="231"/>
      <c r="D157" s="231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</row>
    <row r="158" spans="1:19" ht="12.75">
      <c r="A158" s="17" t="s">
        <v>604</v>
      </c>
      <c r="B158" s="18" t="s">
        <v>605</v>
      </c>
      <c r="C158" s="18" t="s">
        <v>605</v>
      </c>
      <c r="D158" s="17" t="s">
        <v>606</v>
      </c>
      <c r="E158" s="2">
        <v>55</v>
      </c>
      <c r="F158" s="2">
        <v>45.8</v>
      </c>
      <c r="G158" s="2">
        <v>55</v>
      </c>
      <c r="H158" s="2">
        <v>45.8</v>
      </c>
      <c r="I158" s="101">
        <v>5.1</v>
      </c>
      <c r="J158" s="101">
        <v>4.6</v>
      </c>
      <c r="K158" s="101">
        <v>0.3</v>
      </c>
      <c r="L158" s="101">
        <v>63</v>
      </c>
      <c r="M158" s="101">
        <v>0</v>
      </c>
      <c r="N158" s="101">
        <v>5.1</v>
      </c>
      <c r="O158" s="101">
        <v>4.6</v>
      </c>
      <c r="P158" s="101">
        <v>0.3</v>
      </c>
      <c r="Q158" s="101">
        <v>63</v>
      </c>
      <c r="R158" s="101">
        <v>0</v>
      </c>
      <c r="S158" s="3">
        <v>306</v>
      </c>
    </row>
    <row r="159" spans="1:19" ht="12.75">
      <c r="A159" s="17" t="s">
        <v>107</v>
      </c>
      <c r="B159" s="13">
        <v>180</v>
      </c>
      <c r="C159" s="13">
        <v>220</v>
      </c>
      <c r="D159" s="2" t="s">
        <v>420</v>
      </c>
      <c r="E159" s="2">
        <v>77.4</v>
      </c>
      <c r="F159" s="2">
        <v>57.6</v>
      </c>
      <c r="G159" s="2">
        <v>94.6</v>
      </c>
      <c r="H159" s="2">
        <v>70.4</v>
      </c>
      <c r="I159" s="101">
        <v>3.6</v>
      </c>
      <c r="J159" s="101">
        <v>9.6</v>
      </c>
      <c r="K159" s="101">
        <v>15.3</v>
      </c>
      <c r="L159" s="101">
        <v>162</v>
      </c>
      <c r="M159" s="101">
        <v>13.7</v>
      </c>
      <c r="N159" s="101">
        <v>4.2</v>
      </c>
      <c r="O159" s="101">
        <v>11.2</v>
      </c>
      <c r="P159" s="101">
        <v>17.8</v>
      </c>
      <c r="Q159" s="101">
        <v>189</v>
      </c>
      <c r="R159" s="101">
        <v>15.3</v>
      </c>
      <c r="S159" s="3">
        <v>201</v>
      </c>
    </row>
    <row r="160" spans="1:19" ht="12.75">
      <c r="A160" s="17"/>
      <c r="B160" s="13"/>
      <c r="C160" s="13"/>
      <c r="D160" s="2" t="s">
        <v>421</v>
      </c>
      <c r="E160" s="2">
        <v>82.5</v>
      </c>
      <c r="F160" s="2">
        <v>57.6</v>
      </c>
      <c r="G160" s="2">
        <v>100.5</v>
      </c>
      <c r="H160" s="2">
        <v>70.4</v>
      </c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3"/>
    </row>
    <row r="161" spans="1:19" ht="12.75">
      <c r="A161" s="17"/>
      <c r="B161" s="13"/>
      <c r="C161" s="13"/>
      <c r="D161" s="2" t="s">
        <v>422</v>
      </c>
      <c r="E161" s="2">
        <v>88.7</v>
      </c>
      <c r="F161" s="2">
        <v>57.6</v>
      </c>
      <c r="G161" s="2">
        <v>108</v>
      </c>
      <c r="H161" s="2">
        <v>70.4</v>
      </c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3"/>
    </row>
    <row r="162" spans="1:19" ht="12.75">
      <c r="A162" s="17"/>
      <c r="B162" s="13"/>
      <c r="C162" s="13"/>
      <c r="D162" s="2" t="s">
        <v>423</v>
      </c>
      <c r="E162" s="2">
        <v>96</v>
      </c>
      <c r="F162" s="2">
        <v>57.6</v>
      </c>
      <c r="G162" s="2">
        <v>117.7</v>
      </c>
      <c r="H162" s="2">
        <v>70.4</v>
      </c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3"/>
    </row>
    <row r="163" spans="1:19" ht="12.75" customHeight="1">
      <c r="A163" s="41"/>
      <c r="B163" s="41"/>
      <c r="C163" s="41"/>
      <c r="D163" s="2" t="s">
        <v>16</v>
      </c>
      <c r="E163" s="2">
        <v>38</v>
      </c>
      <c r="F163" s="2">
        <v>30.4</v>
      </c>
      <c r="G163" s="2">
        <v>46.4</v>
      </c>
      <c r="H163" s="2">
        <v>37.2</v>
      </c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"/>
    </row>
    <row r="164" spans="1:19" ht="12.75">
      <c r="A164" s="41"/>
      <c r="B164" s="41"/>
      <c r="C164" s="41"/>
      <c r="D164" s="2" t="s">
        <v>39</v>
      </c>
      <c r="E164" s="2">
        <v>65</v>
      </c>
      <c r="F164" s="2">
        <v>49.3</v>
      </c>
      <c r="G164" s="2">
        <v>85</v>
      </c>
      <c r="H164" s="2">
        <v>62.5</v>
      </c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"/>
    </row>
    <row r="165" spans="1:19" ht="12.75">
      <c r="A165" s="41"/>
      <c r="B165" s="41"/>
      <c r="C165" s="41"/>
      <c r="D165" s="2" t="s">
        <v>18</v>
      </c>
      <c r="E165" s="2">
        <v>17.1</v>
      </c>
      <c r="F165" s="2">
        <v>14.4</v>
      </c>
      <c r="G165" s="2">
        <v>19.9</v>
      </c>
      <c r="H165" s="2">
        <v>16.8</v>
      </c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"/>
    </row>
    <row r="166" spans="1:19" ht="12.75">
      <c r="A166" s="41"/>
      <c r="B166" s="41"/>
      <c r="C166" s="41"/>
      <c r="D166" s="2" t="s">
        <v>416</v>
      </c>
      <c r="E166" s="2">
        <v>39</v>
      </c>
      <c r="F166" s="2">
        <v>30.8</v>
      </c>
      <c r="G166" s="2">
        <v>45</v>
      </c>
      <c r="H166" s="2">
        <v>34.4</v>
      </c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"/>
    </row>
    <row r="167" spans="1:19" ht="12.75">
      <c r="A167" s="41"/>
      <c r="B167" s="41"/>
      <c r="C167" s="41"/>
      <c r="D167" s="2" t="s">
        <v>43</v>
      </c>
      <c r="E167" s="2">
        <v>5.8</v>
      </c>
      <c r="F167" s="2">
        <v>5.8</v>
      </c>
      <c r="G167" s="2">
        <v>7.8</v>
      </c>
      <c r="H167" s="2">
        <v>7.8</v>
      </c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"/>
    </row>
    <row r="168" spans="1:19" ht="12.75" customHeight="1">
      <c r="A168" s="1"/>
      <c r="B168" s="1"/>
      <c r="C168" s="1"/>
      <c r="D168" s="39" t="s">
        <v>290</v>
      </c>
      <c r="E168" s="39"/>
      <c r="F168" s="39">
        <v>60</v>
      </c>
      <c r="G168" s="39"/>
      <c r="H168" s="39">
        <v>60</v>
      </c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">
        <v>451</v>
      </c>
    </row>
    <row r="169" spans="1:19" ht="12.75" customHeight="1">
      <c r="A169" s="1"/>
      <c r="B169" s="1"/>
      <c r="C169" s="1"/>
      <c r="D169" s="19" t="s">
        <v>40</v>
      </c>
      <c r="E169" s="19">
        <v>1.5</v>
      </c>
      <c r="F169" s="19">
        <v>1.5</v>
      </c>
      <c r="G169" s="19">
        <v>1.5</v>
      </c>
      <c r="H169" s="19">
        <v>1.5</v>
      </c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"/>
    </row>
    <row r="170" spans="1:19" ht="12.75">
      <c r="A170" s="1"/>
      <c r="B170" s="1"/>
      <c r="C170" s="1"/>
      <c r="D170" s="1" t="s">
        <v>25</v>
      </c>
      <c r="E170" s="2">
        <v>1.5</v>
      </c>
      <c r="F170" s="2">
        <v>1.5</v>
      </c>
      <c r="G170" s="2">
        <v>1.5</v>
      </c>
      <c r="H170" s="2">
        <v>1.5</v>
      </c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"/>
    </row>
    <row r="171" spans="1:19" ht="12.75">
      <c r="A171" s="1"/>
      <c r="B171" s="1"/>
      <c r="C171" s="1"/>
      <c r="D171" s="1" t="s">
        <v>56</v>
      </c>
      <c r="E171" s="2">
        <v>33</v>
      </c>
      <c r="F171" s="2">
        <v>33</v>
      </c>
      <c r="G171" s="2">
        <v>33</v>
      </c>
      <c r="H171" s="2">
        <v>33</v>
      </c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"/>
    </row>
    <row r="172" spans="1:19" ht="12.75">
      <c r="A172" s="1"/>
      <c r="B172" s="1"/>
      <c r="C172" s="1"/>
      <c r="D172" s="1" t="s">
        <v>19</v>
      </c>
      <c r="E172" s="2">
        <v>15</v>
      </c>
      <c r="F172" s="2">
        <v>15</v>
      </c>
      <c r="G172" s="2">
        <v>15</v>
      </c>
      <c r="H172" s="2">
        <v>15</v>
      </c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"/>
    </row>
    <row r="173" spans="1:19" ht="12.75">
      <c r="A173" s="51" t="s">
        <v>62</v>
      </c>
      <c r="B173" s="51">
        <v>150</v>
      </c>
      <c r="C173" s="51">
        <v>180</v>
      </c>
      <c r="D173" s="51" t="s">
        <v>280</v>
      </c>
      <c r="E173" s="13" t="s">
        <v>279</v>
      </c>
      <c r="F173" s="13" t="s">
        <v>279</v>
      </c>
      <c r="G173" s="13" t="s">
        <v>585</v>
      </c>
      <c r="H173" s="13" t="s">
        <v>585</v>
      </c>
      <c r="I173" s="101">
        <v>0.07</v>
      </c>
      <c r="J173" s="101">
        <v>0</v>
      </c>
      <c r="K173" s="101">
        <v>11.2</v>
      </c>
      <c r="L173" s="101">
        <v>45</v>
      </c>
      <c r="M173" s="101">
        <v>0</v>
      </c>
      <c r="N173" s="99">
        <v>0.09</v>
      </c>
      <c r="O173" s="99">
        <v>0</v>
      </c>
      <c r="P173" s="99">
        <v>13.6</v>
      </c>
      <c r="Q173" s="99">
        <v>54</v>
      </c>
      <c r="R173" s="99">
        <v>0</v>
      </c>
      <c r="S173" s="57">
        <v>503</v>
      </c>
    </row>
    <row r="174" spans="1:19" ht="12.75">
      <c r="A174" s="51"/>
      <c r="B174" s="82"/>
      <c r="C174" s="82"/>
      <c r="D174" s="51" t="s">
        <v>13</v>
      </c>
      <c r="E174" s="13">
        <v>9.5</v>
      </c>
      <c r="F174" s="13">
        <v>9.5</v>
      </c>
      <c r="G174" s="13">
        <v>10.5</v>
      </c>
      <c r="H174" s="13">
        <v>10.5</v>
      </c>
      <c r="I174" s="102"/>
      <c r="J174" s="102"/>
      <c r="K174" s="102"/>
      <c r="L174" s="102"/>
      <c r="M174" s="102"/>
      <c r="N174" s="99"/>
      <c r="O174" s="99"/>
      <c r="P174" s="99"/>
      <c r="Q174" s="99"/>
      <c r="R174" s="99"/>
      <c r="S174" s="57"/>
    </row>
    <row r="175" spans="1:19" ht="12.75">
      <c r="A175" s="41"/>
      <c r="B175" s="2"/>
      <c r="C175" s="2"/>
      <c r="D175" s="2" t="s">
        <v>56</v>
      </c>
      <c r="E175" s="2">
        <v>130</v>
      </c>
      <c r="F175" s="2">
        <v>130</v>
      </c>
      <c r="G175" s="2">
        <v>175</v>
      </c>
      <c r="H175" s="2">
        <v>175</v>
      </c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"/>
    </row>
    <row r="176" spans="1:19" ht="12.75">
      <c r="A176" s="2" t="s">
        <v>21</v>
      </c>
      <c r="B176" s="2" t="s">
        <v>248</v>
      </c>
      <c r="C176" s="2" t="s">
        <v>61</v>
      </c>
      <c r="D176" s="2" t="s">
        <v>44</v>
      </c>
      <c r="E176" s="2">
        <v>20</v>
      </c>
      <c r="F176" s="2">
        <v>20</v>
      </c>
      <c r="G176" s="2">
        <v>25</v>
      </c>
      <c r="H176" s="2">
        <v>25</v>
      </c>
      <c r="I176" s="99">
        <v>1.52</v>
      </c>
      <c r="J176" s="99">
        <v>0.16</v>
      </c>
      <c r="K176" s="99">
        <v>9.84</v>
      </c>
      <c r="L176" s="99">
        <v>47</v>
      </c>
      <c r="M176" s="99">
        <v>0</v>
      </c>
      <c r="N176" s="99">
        <v>2.28</v>
      </c>
      <c r="O176" s="99">
        <v>0.24</v>
      </c>
      <c r="P176" s="99">
        <v>14.76</v>
      </c>
      <c r="Q176" s="99">
        <v>70</v>
      </c>
      <c r="R176" s="99">
        <v>0</v>
      </c>
      <c r="S176" s="1">
        <v>114</v>
      </c>
    </row>
    <row r="177" spans="1:19" ht="12.75">
      <c r="A177" s="1"/>
      <c r="B177" s="1"/>
      <c r="C177" s="1"/>
      <c r="D177" s="2" t="s">
        <v>22</v>
      </c>
      <c r="E177" s="2">
        <v>20</v>
      </c>
      <c r="F177" s="2">
        <v>20</v>
      </c>
      <c r="G177" s="2">
        <v>25</v>
      </c>
      <c r="H177" s="2">
        <v>25</v>
      </c>
      <c r="I177" s="99">
        <v>1.32</v>
      </c>
      <c r="J177" s="99">
        <v>0.24</v>
      </c>
      <c r="K177" s="99">
        <v>6.68</v>
      </c>
      <c r="L177" s="99">
        <v>34</v>
      </c>
      <c r="M177" s="99">
        <v>0</v>
      </c>
      <c r="N177" s="99">
        <v>1.65</v>
      </c>
      <c r="O177" s="99">
        <v>0.3</v>
      </c>
      <c r="P177" s="99">
        <v>8.35</v>
      </c>
      <c r="Q177" s="99">
        <v>43</v>
      </c>
      <c r="R177" s="99">
        <v>0</v>
      </c>
      <c r="S177" s="1">
        <v>115</v>
      </c>
    </row>
    <row r="178" spans="1:19" ht="12.75">
      <c r="A178" s="230" t="s">
        <v>45</v>
      </c>
      <c r="B178" s="230"/>
      <c r="C178" s="230"/>
      <c r="D178" s="230"/>
      <c r="E178" s="230"/>
      <c r="F178" s="230"/>
      <c r="G178" s="230"/>
      <c r="H178" s="230"/>
      <c r="I178" s="46">
        <f aca="true" t="shared" si="10" ref="I178:R178">SUM(I158:I177)</f>
        <v>11.61</v>
      </c>
      <c r="J178" s="46">
        <f t="shared" si="10"/>
        <v>14.6</v>
      </c>
      <c r="K178" s="46">
        <f t="shared" si="10"/>
        <v>43.32</v>
      </c>
      <c r="L178" s="46">
        <f t="shared" si="10"/>
        <v>351</v>
      </c>
      <c r="M178" s="46">
        <f t="shared" si="10"/>
        <v>13.7</v>
      </c>
      <c r="N178" s="46">
        <f t="shared" si="10"/>
        <v>13.32</v>
      </c>
      <c r="O178" s="46">
        <f t="shared" si="10"/>
        <v>16.34</v>
      </c>
      <c r="P178" s="46">
        <f t="shared" si="10"/>
        <v>54.81</v>
      </c>
      <c r="Q178" s="46">
        <f t="shared" si="10"/>
        <v>419</v>
      </c>
      <c r="R178" s="46">
        <f t="shared" si="10"/>
        <v>15.3</v>
      </c>
      <c r="S178" s="1"/>
    </row>
    <row r="179" spans="1:19" ht="15">
      <c r="A179" s="230" t="s">
        <v>36</v>
      </c>
      <c r="B179" s="230"/>
      <c r="C179" s="230"/>
      <c r="D179" s="230"/>
      <c r="E179" s="230"/>
      <c r="F179" s="230"/>
      <c r="G179" s="230"/>
      <c r="H179" s="230"/>
      <c r="I179" s="47">
        <f aca="true" t="shared" si="11" ref="I179:R179">I178+I156+I151+I117+I114</f>
        <v>51.949999999999996</v>
      </c>
      <c r="J179" s="47">
        <f t="shared" si="11"/>
        <v>48.67</v>
      </c>
      <c r="K179" s="47">
        <f t="shared" si="11"/>
        <v>192.26000000000002</v>
      </c>
      <c r="L179" s="47">
        <f t="shared" si="11"/>
        <v>1386.6</v>
      </c>
      <c r="M179" s="47">
        <f t="shared" si="11"/>
        <v>46.93</v>
      </c>
      <c r="N179" s="47">
        <f t="shared" si="11"/>
        <v>67.02</v>
      </c>
      <c r="O179" s="47">
        <f t="shared" si="11"/>
        <v>61.31</v>
      </c>
      <c r="P179" s="47">
        <f t="shared" si="11"/>
        <v>254.72000000000003</v>
      </c>
      <c r="Q179" s="47">
        <f t="shared" si="11"/>
        <v>1780</v>
      </c>
      <c r="R179" s="47">
        <f t="shared" si="11"/>
        <v>62.50999999999999</v>
      </c>
      <c r="S179" s="1"/>
    </row>
    <row r="180" spans="1:19" ht="12.75">
      <c r="A180" s="226" t="s">
        <v>664</v>
      </c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8"/>
      <c r="R180" s="1"/>
      <c r="S180" s="1"/>
    </row>
    <row r="181" spans="1:19" ht="12.75">
      <c r="A181" s="217" t="s">
        <v>285</v>
      </c>
      <c r="B181" s="229"/>
      <c r="C181" s="229"/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7" t="s">
        <v>203</v>
      </c>
      <c r="B182" s="5">
        <v>150</v>
      </c>
      <c r="C182" s="5">
        <v>200</v>
      </c>
      <c r="D182" s="17" t="s">
        <v>559</v>
      </c>
      <c r="E182" s="13">
        <v>12</v>
      </c>
      <c r="F182" s="13">
        <v>12</v>
      </c>
      <c r="G182" s="13">
        <v>18</v>
      </c>
      <c r="H182" s="13">
        <v>18</v>
      </c>
      <c r="I182" s="185">
        <v>4.3</v>
      </c>
      <c r="J182" s="185">
        <v>3.9</v>
      </c>
      <c r="K182" s="185">
        <v>14.1</v>
      </c>
      <c r="L182" s="185">
        <v>109</v>
      </c>
      <c r="M182" s="185">
        <v>0.7</v>
      </c>
      <c r="N182" s="185">
        <v>5.75</v>
      </c>
      <c r="O182" s="185">
        <v>5.2</v>
      </c>
      <c r="P182" s="185">
        <v>18.8</v>
      </c>
      <c r="Q182" s="185">
        <v>146</v>
      </c>
      <c r="R182" s="185">
        <v>0.9</v>
      </c>
      <c r="S182" s="55">
        <v>171</v>
      </c>
    </row>
    <row r="183" spans="1:19" ht="12.75">
      <c r="A183" s="54"/>
      <c r="B183" s="5"/>
      <c r="C183" s="5"/>
      <c r="D183" s="17" t="s">
        <v>11</v>
      </c>
      <c r="E183" s="13">
        <v>120</v>
      </c>
      <c r="F183" s="13">
        <v>120</v>
      </c>
      <c r="G183" s="13">
        <v>125</v>
      </c>
      <c r="H183" s="13">
        <v>125</v>
      </c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36"/>
    </row>
    <row r="184" spans="1:19" ht="12.75">
      <c r="A184" s="42"/>
      <c r="B184" s="5"/>
      <c r="C184" s="5"/>
      <c r="D184" s="17" t="s">
        <v>56</v>
      </c>
      <c r="E184" s="13">
        <v>45</v>
      </c>
      <c r="F184" s="13">
        <v>45</v>
      </c>
      <c r="G184" s="13">
        <v>60</v>
      </c>
      <c r="H184" s="13">
        <v>60</v>
      </c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36"/>
    </row>
    <row r="185" spans="1:19" ht="12.75">
      <c r="A185" s="42"/>
      <c r="B185" s="5"/>
      <c r="C185" s="5"/>
      <c r="D185" s="17" t="s">
        <v>13</v>
      </c>
      <c r="E185" s="13">
        <v>1.5</v>
      </c>
      <c r="F185" s="13">
        <v>1.5</v>
      </c>
      <c r="G185" s="13">
        <v>2</v>
      </c>
      <c r="H185" s="13">
        <v>2</v>
      </c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36"/>
    </row>
    <row r="186" spans="1:19" ht="12.75">
      <c r="A186" s="42"/>
      <c r="B186" s="5"/>
      <c r="C186" s="5"/>
      <c r="D186" s="17" t="s">
        <v>40</v>
      </c>
      <c r="E186" s="13">
        <v>2.5</v>
      </c>
      <c r="F186" s="13">
        <v>2.5</v>
      </c>
      <c r="G186" s="13">
        <v>3</v>
      </c>
      <c r="H186" s="13">
        <v>3</v>
      </c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36"/>
    </row>
    <row r="187" spans="1:19" ht="12.75">
      <c r="A187" s="1" t="s">
        <v>46</v>
      </c>
      <c r="B187" s="2">
        <v>150</v>
      </c>
      <c r="C187" s="2">
        <v>200</v>
      </c>
      <c r="D187" s="1" t="s">
        <v>308</v>
      </c>
      <c r="E187" s="2">
        <v>2.5</v>
      </c>
      <c r="F187" s="2">
        <v>2.5</v>
      </c>
      <c r="G187" s="2">
        <v>3</v>
      </c>
      <c r="H187" s="2">
        <v>3</v>
      </c>
      <c r="I187" s="186">
        <v>2.6</v>
      </c>
      <c r="J187" s="186">
        <v>1.5</v>
      </c>
      <c r="K187" s="186">
        <v>16.7</v>
      </c>
      <c r="L187" s="186">
        <v>98.5</v>
      </c>
      <c r="M187" s="186">
        <v>0.012</v>
      </c>
      <c r="N187" s="186">
        <v>3.5</v>
      </c>
      <c r="O187" s="186">
        <v>3.4</v>
      </c>
      <c r="P187" s="186">
        <v>22.3</v>
      </c>
      <c r="Q187" s="186">
        <v>130</v>
      </c>
      <c r="R187" s="186">
        <v>0.16</v>
      </c>
      <c r="S187" s="1">
        <v>203</v>
      </c>
    </row>
    <row r="188" spans="1:19" ht="12.75">
      <c r="A188" s="1"/>
      <c r="B188" s="2"/>
      <c r="C188" s="2"/>
      <c r="D188" s="42" t="s">
        <v>577</v>
      </c>
      <c r="E188" s="13">
        <v>28</v>
      </c>
      <c r="F188" s="13">
        <v>28</v>
      </c>
      <c r="G188" s="13">
        <v>37</v>
      </c>
      <c r="H188" s="13">
        <v>37</v>
      </c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"/>
    </row>
    <row r="189" spans="1:19" ht="12.75">
      <c r="A189" s="1"/>
      <c r="B189" s="2"/>
      <c r="C189" s="2"/>
      <c r="D189" s="48" t="s">
        <v>580</v>
      </c>
      <c r="E189" s="50"/>
      <c r="F189" s="50">
        <v>70</v>
      </c>
      <c r="G189" s="50"/>
      <c r="H189" s="50">
        <v>92.5</v>
      </c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"/>
    </row>
    <row r="190" spans="1:19" ht="12.75">
      <c r="A190" s="1"/>
      <c r="B190" s="2"/>
      <c r="C190" s="2"/>
      <c r="D190" s="1" t="s">
        <v>56</v>
      </c>
      <c r="E190" s="2">
        <v>123</v>
      </c>
      <c r="F190" s="2">
        <v>123</v>
      </c>
      <c r="G190" s="2">
        <v>164</v>
      </c>
      <c r="H190" s="2">
        <v>164</v>
      </c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"/>
    </row>
    <row r="191" spans="1:19" ht="12.75">
      <c r="A191" s="2" t="s">
        <v>394</v>
      </c>
      <c r="B191" s="12" t="s">
        <v>341</v>
      </c>
      <c r="C191" s="12" t="s">
        <v>243</v>
      </c>
      <c r="D191" s="2" t="s">
        <v>395</v>
      </c>
      <c r="E191" s="13">
        <v>15</v>
      </c>
      <c r="F191" s="13">
        <v>15</v>
      </c>
      <c r="G191" s="13">
        <v>25</v>
      </c>
      <c r="H191" s="13">
        <v>25</v>
      </c>
      <c r="I191" s="186">
        <v>1.13</v>
      </c>
      <c r="J191" s="186">
        <v>0.43</v>
      </c>
      <c r="K191" s="186">
        <v>7.7</v>
      </c>
      <c r="L191" s="186">
        <v>39</v>
      </c>
      <c r="M191" s="186">
        <v>0</v>
      </c>
      <c r="N191" s="186">
        <v>1.9</v>
      </c>
      <c r="O191" s="186">
        <v>0.71</v>
      </c>
      <c r="P191" s="186">
        <v>12.8</v>
      </c>
      <c r="Q191" s="186">
        <v>65</v>
      </c>
      <c r="R191" s="185">
        <v>0</v>
      </c>
      <c r="S191" s="55">
        <v>117</v>
      </c>
    </row>
    <row r="192" spans="1:19" ht="12.75">
      <c r="A192" s="2" t="s">
        <v>112</v>
      </c>
      <c r="B192" s="12"/>
      <c r="C192" s="12"/>
      <c r="D192" s="2" t="s">
        <v>40</v>
      </c>
      <c r="E192" s="13">
        <v>5</v>
      </c>
      <c r="F192" s="13">
        <v>5</v>
      </c>
      <c r="G192" s="13">
        <v>5</v>
      </c>
      <c r="H192" s="13">
        <v>5</v>
      </c>
      <c r="I192" s="186">
        <v>0.025</v>
      </c>
      <c r="J192" s="186">
        <v>4.1</v>
      </c>
      <c r="K192" s="186">
        <v>0.04</v>
      </c>
      <c r="L192" s="186">
        <v>37</v>
      </c>
      <c r="M192" s="186">
        <v>0</v>
      </c>
      <c r="N192" s="186">
        <v>0.025</v>
      </c>
      <c r="O192" s="186">
        <v>4.1</v>
      </c>
      <c r="P192" s="186">
        <v>0.04</v>
      </c>
      <c r="Q192" s="186">
        <v>37</v>
      </c>
      <c r="R192" s="185">
        <v>0</v>
      </c>
      <c r="S192" s="55">
        <v>111</v>
      </c>
    </row>
    <row r="193" spans="1:19" ht="12.75">
      <c r="A193" s="226" t="s">
        <v>14</v>
      </c>
      <c r="B193" s="227"/>
      <c r="C193" s="227"/>
      <c r="D193" s="227"/>
      <c r="E193" s="227"/>
      <c r="F193" s="227"/>
      <c r="G193" s="227"/>
      <c r="H193" s="228"/>
      <c r="I193" s="40">
        <f aca="true" t="shared" si="12" ref="I193:R193">SUM(I182:I192)</f>
        <v>8.055000000000001</v>
      </c>
      <c r="J193" s="40">
        <f t="shared" si="12"/>
        <v>9.93</v>
      </c>
      <c r="K193" s="40">
        <f t="shared" si="12"/>
        <v>38.54</v>
      </c>
      <c r="L193" s="40">
        <f t="shared" si="12"/>
        <v>283.5</v>
      </c>
      <c r="M193" s="40">
        <f t="shared" si="12"/>
        <v>0.712</v>
      </c>
      <c r="N193" s="40">
        <f t="shared" si="12"/>
        <v>11.175</v>
      </c>
      <c r="O193" s="40">
        <f t="shared" si="12"/>
        <v>13.409999999999998</v>
      </c>
      <c r="P193" s="40">
        <f t="shared" si="12"/>
        <v>53.940000000000005</v>
      </c>
      <c r="Q193" s="40">
        <f t="shared" si="12"/>
        <v>378</v>
      </c>
      <c r="R193" s="40">
        <f t="shared" si="12"/>
        <v>1.06</v>
      </c>
      <c r="S193" s="36"/>
    </row>
    <row r="194" spans="1:19" ht="12.75">
      <c r="A194" s="230" t="s">
        <v>59</v>
      </c>
      <c r="B194" s="230"/>
      <c r="C194" s="230"/>
      <c r="D194" s="230"/>
      <c r="E194" s="16"/>
      <c r="F194" s="16"/>
      <c r="G194" s="16"/>
      <c r="H194" s="16"/>
      <c r="I194" s="16"/>
      <c r="J194" s="14"/>
      <c r="K194" s="14"/>
      <c r="L194" s="14"/>
      <c r="M194" s="14"/>
      <c r="N194" s="14"/>
      <c r="O194" s="14"/>
      <c r="P194" s="14"/>
      <c r="Q194" s="14"/>
      <c r="R194" s="44"/>
      <c r="S194" s="36"/>
    </row>
    <row r="195" spans="1:19" ht="12.75">
      <c r="A195" s="17" t="s">
        <v>286</v>
      </c>
      <c r="B195" s="18">
        <v>100</v>
      </c>
      <c r="C195" s="18">
        <v>100</v>
      </c>
      <c r="D195" s="2" t="s">
        <v>42</v>
      </c>
      <c r="E195" s="2">
        <v>100</v>
      </c>
      <c r="F195" s="2">
        <v>100</v>
      </c>
      <c r="G195" s="2">
        <v>100</v>
      </c>
      <c r="H195" s="2">
        <v>100</v>
      </c>
      <c r="I195" s="104">
        <v>0.5</v>
      </c>
      <c r="J195" s="104">
        <v>0</v>
      </c>
      <c r="K195" s="104">
        <v>10.1</v>
      </c>
      <c r="L195" s="104">
        <v>46</v>
      </c>
      <c r="M195" s="104">
        <v>4</v>
      </c>
      <c r="N195" s="104">
        <v>0.5</v>
      </c>
      <c r="O195" s="104">
        <v>0</v>
      </c>
      <c r="P195" s="104">
        <v>10.1</v>
      </c>
      <c r="Q195" s="104">
        <v>46</v>
      </c>
      <c r="R195" s="104">
        <v>4</v>
      </c>
      <c r="S195" s="55">
        <v>537</v>
      </c>
    </row>
    <row r="196" spans="1:19" ht="12.75">
      <c r="A196" s="226" t="s">
        <v>60</v>
      </c>
      <c r="B196" s="227"/>
      <c r="C196" s="227"/>
      <c r="D196" s="227"/>
      <c r="E196" s="227"/>
      <c r="F196" s="227"/>
      <c r="G196" s="227"/>
      <c r="H196" s="228"/>
      <c r="I196" s="4">
        <f aca="true" t="shared" si="13" ref="I196:R196">I195</f>
        <v>0.5</v>
      </c>
      <c r="J196" s="4">
        <f t="shared" si="13"/>
        <v>0</v>
      </c>
      <c r="K196" s="4">
        <f t="shared" si="13"/>
        <v>10.1</v>
      </c>
      <c r="L196" s="4">
        <f t="shared" si="13"/>
        <v>46</v>
      </c>
      <c r="M196" s="4">
        <f t="shared" si="13"/>
        <v>4</v>
      </c>
      <c r="N196" s="4">
        <f t="shared" si="13"/>
        <v>0.5</v>
      </c>
      <c r="O196" s="4">
        <f t="shared" si="13"/>
        <v>0</v>
      </c>
      <c r="P196" s="4">
        <f t="shared" si="13"/>
        <v>10.1</v>
      </c>
      <c r="Q196" s="4">
        <f t="shared" si="13"/>
        <v>46</v>
      </c>
      <c r="R196" s="48">
        <f t="shared" si="13"/>
        <v>4</v>
      </c>
      <c r="S196" s="36"/>
    </row>
    <row r="197" spans="1:19" ht="12.75">
      <c r="A197" s="230" t="s">
        <v>15</v>
      </c>
      <c r="B197" s="230"/>
      <c r="C197" s="230"/>
      <c r="D197" s="230"/>
      <c r="E197" s="2"/>
      <c r="F197" s="2"/>
      <c r="G197" s="2"/>
      <c r="H197" s="2"/>
      <c r="I197" s="2"/>
      <c r="J197" s="14"/>
      <c r="K197" s="14"/>
      <c r="L197" s="14"/>
      <c r="M197" s="14"/>
      <c r="N197" s="14"/>
      <c r="O197" s="14"/>
      <c r="P197" s="14"/>
      <c r="Q197" s="14"/>
      <c r="R197" s="44"/>
      <c r="S197" s="36"/>
    </row>
    <row r="198" spans="1:19" ht="12.75">
      <c r="A198" s="41" t="s">
        <v>74</v>
      </c>
      <c r="B198" s="2">
        <v>50</v>
      </c>
      <c r="C198" s="2">
        <v>60</v>
      </c>
      <c r="D198" s="1" t="s">
        <v>16</v>
      </c>
      <c r="E198" s="2">
        <v>35</v>
      </c>
      <c r="F198" s="2">
        <v>28</v>
      </c>
      <c r="G198" s="2">
        <v>42</v>
      </c>
      <c r="H198" s="2">
        <v>33.6</v>
      </c>
      <c r="I198" s="101">
        <v>1</v>
      </c>
      <c r="J198" s="101">
        <v>4.5</v>
      </c>
      <c r="K198" s="101">
        <v>2.9</v>
      </c>
      <c r="L198" s="101">
        <v>61</v>
      </c>
      <c r="M198" s="101">
        <v>2.3</v>
      </c>
      <c r="N198" s="101">
        <v>1.14</v>
      </c>
      <c r="O198" s="101">
        <v>6</v>
      </c>
      <c r="P198" s="101">
        <v>3.54</v>
      </c>
      <c r="Q198" s="101">
        <v>73</v>
      </c>
      <c r="R198" s="101">
        <v>2.7</v>
      </c>
      <c r="S198" s="1">
        <v>27</v>
      </c>
    </row>
    <row r="199" spans="1:19" ht="12.75">
      <c r="A199" s="41" t="s">
        <v>111</v>
      </c>
      <c r="B199" s="2"/>
      <c r="C199" s="2"/>
      <c r="D199" s="1" t="s">
        <v>477</v>
      </c>
      <c r="E199" s="2"/>
      <c r="F199" s="2">
        <v>25.5</v>
      </c>
      <c r="G199" s="2"/>
      <c r="H199" s="2">
        <v>30.6</v>
      </c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"/>
    </row>
    <row r="200" spans="1:19" ht="12.75">
      <c r="A200" s="1"/>
      <c r="B200" s="2"/>
      <c r="C200" s="2"/>
      <c r="D200" s="1" t="s">
        <v>251</v>
      </c>
      <c r="E200" s="2">
        <v>31</v>
      </c>
      <c r="F200" s="2">
        <v>20</v>
      </c>
      <c r="G200" s="2">
        <v>37.2</v>
      </c>
      <c r="H200" s="2">
        <v>24</v>
      </c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"/>
    </row>
    <row r="201" spans="1:19" ht="12.75">
      <c r="A201" s="1"/>
      <c r="B201" s="1"/>
      <c r="C201" s="1"/>
      <c r="D201" s="1" t="s">
        <v>63</v>
      </c>
      <c r="E201" s="2">
        <v>4</v>
      </c>
      <c r="F201" s="2">
        <v>4</v>
      </c>
      <c r="G201" s="2">
        <v>5.5</v>
      </c>
      <c r="H201" s="2">
        <v>5.5</v>
      </c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"/>
    </row>
    <row r="202" spans="1:19" ht="12.75">
      <c r="A202" s="17" t="s">
        <v>108</v>
      </c>
      <c r="B202" s="18" t="s">
        <v>309</v>
      </c>
      <c r="C202" s="18" t="s">
        <v>310</v>
      </c>
      <c r="D202" s="2" t="s">
        <v>420</v>
      </c>
      <c r="E202" s="2">
        <v>40</v>
      </c>
      <c r="F202" s="13">
        <v>30</v>
      </c>
      <c r="G202" s="2">
        <v>53.4</v>
      </c>
      <c r="H202" s="13">
        <v>40</v>
      </c>
      <c r="I202" s="101">
        <v>0.92</v>
      </c>
      <c r="J202" s="101">
        <v>1.5</v>
      </c>
      <c r="K202" s="101">
        <v>5.6</v>
      </c>
      <c r="L202" s="101">
        <v>37</v>
      </c>
      <c r="M202" s="101">
        <v>3.45</v>
      </c>
      <c r="N202" s="101">
        <v>0.96</v>
      </c>
      <c r="O202" s="101">
        <v>2</v>
      </c>
      <c r="P202" s="101">
        <v>7</v>
      </c>
      <c r="Q202" s="101">
        <v>50</v>
      </c>
      <c r="R202" s="101">
        <v>4.6</v>
      </c>
      <c r="S202" s="1">
        <v>151</v>
      </c>
    </row>
    <row r="203" spans="1:19" ht="12.75">
      <c r="A203" s="17" t="s">
        <v>523</v>
      </c>
      <c r="B203" s="18" t="s">
        <v>94</v>
      </c>
      <c r="C203" s="18" t="s">
        <v>524</v>
      </c>
      <c r="D203" s="2" t="s">
        <v>421</v>
      </c>
      <c r="E203" s="2">
        <v>43</v>
      </c>
      <c r="F203" s="13">
        <v>30</v>
      </c>
      <c r="G203" s="2">
        <v>57.3</v>
      </c>
      <c r="H203" s="13">
        <v>40</v>
      </c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"/>
    </row>
    <row r="204" spans="1:19" ht="12.75">
      <c r="A204" s="17"/>
      <c r="B204" s="2"/>
      <c r="C204" s="2"/>
      <c r="D204" s="2" t="s">
        <v>422</v>
      </c>
      <c r="E204" s="2">
        <v>46.2</v>
      </c>
      <c r="F204" s="13">
        <v>30</v>
      </c>
      <c r="G204" s="2">
        <v>61.6</v>
      </c>
      <c r="H204" s="13">
        <v>40</v>
      </c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"/>
    </row>
    <row r="205" spans="1:19" ht="12.75">
      <c r="A205" s="17"/>
      <c r="B205" s="2"/>
      <c r="C205" s="2"/>
      <c r="D205" s="2" t="s">
        <v>423</v>
      </c>
      <c r="E205" s="2">
        <v>50</v>
      </c>
      <c r="F205" s="13">
        <v>30</v>
      </c>
      <c r="G205" s="2">
        <v>66.7</v>
      </c>
      <c r="H205" s="13">
        <v>40</v>
      </c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"/>
    </row>
    <row r="206" spans="1:19" ht="12.75">
      <c r="A206" s="17"/>
      <c r="B206" s="2"/>
      <c r="C206" s="2"/>
      <c r="D206" s="2" t="s">
        <v>16</v>
      </c>
      <c r="E206" s="13">
        <v>7.5</v>
      </c>
      <c r="F206" s="13">
        <v>6</v>
      </c>
      <c r="G206" s="13">
        <v>10</v>
      </c>
      <c r="H206" s="13">
        <v>8</v>
      </c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"/>
    </row>
    <row r="207" spans="1:19" ht="12.75">
      <c r="A207" s="1"/>
      <c r="B207" s="1"/>
      <c r="C207" s="1"/>
      <c r="D207" s="2" t="s">
        <v>18</v>
      </c>
      <c r="E207" s="13">
        <v>7.2</v>
      </c>
      <c r="F207" s="13">
        <v>6</v>
      </c>
      <c r="G207" s="13">
        <v>9.6</v>
      </c>
      <c r="H207" s="13">
        <v>8</v>
      </c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"/>
    </row>
    <row r="208" spans="1:19" ht="12.75">
      <c r="A208" s="1"/>
      <c r="B208" s="1"/>
      <c r="C208" s="1"/>
      <c r="D208" s="2" t="s">
        <v>43</v>
      </c>
      <c r="E208" s="13">
        <v>1.5</v>
      </c>
      <c r="F208" s="13">
        <v>1.5</v>
      </c>
      <c r="G208" s="13">
        <v>2</v>
      </c>
      <c r="H208" s="13">
        <v>2</v>
      </c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"/>
    </row>
    <row r="209" spans="1:19" ht="12.75">
      <c r="A209" s="1"/>
      <c r="B209" s="1"/>
      <c r="C209" s="1"/>
      <c r="D209" s="2" t="s">
        <v>326</v>
      </c>
      <c r="E209" s="13"/>
      <c r="F209" s="13">
        <v>112.5</v>
      </c>
      <c r="G209" s="13"/>
      <c r="H209" s="13">
        <v>150</v>
      </c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"/>
    </row>
    <row r="210" spans="1:19" ht="12.75">
      <c r="A210" s="1"/>
      <c r="B210" s="1"/>
      <c r="C210" s="1"/>
      <c r="D210" s="2" t="s">
        <v>521</v>
      </c>
      <c r="E210" s="2">
        <v>33.5</v>
      </c>
      <c r="F210" s="2">
        <v>25</v>
      </c>
      <c r="G210" s="2">
        <v>40</v>
      </c>
      <c r="H210" s="2">
        <v>30</v>
      </c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">
        <v>409</v>
      </c>
    </row>
    <row r="211" spans="1:19" ht="12.75">
      <c r="A211" s="1"/>
      <c r="B211" s="1"/>
      <c r="C211" s="1"/>
      <c r="D211" s="20" t="s">
        <v>109</v>
      </c>
      <c r="E211" s="13"/>
      <c r="F211" s="50">
        <v>20</v>
      </c>
      <c r="G211" s="50"/>
      <c r="H211" s="50">
        <v>25</v>
      </c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"/>
    </row>
    <row r="212" spans="1:19" ht="12.75">
      <c r="A212" s="1"/>
      <c r="B212" s="1"/>
      <c r="C212" s="1"/>
      <c r="D212" s="2" t="s">
        <v>66</v>
      </c>
      <c r="E212" s="13">
        <v>8</v>
      </c>
      <c r="F212" s="13">
        <v>8</v>
      </c>
      <c r="G212" s="13">
        <v>10</v>
      </c>
      <c r="H212" s="13">
        <v>10</v>
      </c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"/>
    </row>
    <row r="213" spans="1:19" ht="12.75">
      <c r="A213" s="1"/>
      <c r="B213" s="1"/>
      <c r="C213" s="1"/>
      <c r="D213" s="2" t="s">
        <v>40</v>
      </c>
      <c r="E213" s="13">
        <v>0.8</v>
      </c>
      <c r="F213" s="13">
        <v>0.8</v>
      </c>
      <c r="G213" s="13">
        <v>1</v>
      </c>
      <c r="H213" s="13">
        <v>1</v>
      </c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"/>
    </row>
    <row r="214" spans="1:19" ht="12.75">
      <c r="A214" s="1"/>
      <c r="B214" s="1"/>
      <c r="C214" s="1"/>
      <c r="D214" s="2" t="s">
        <v>417</v>
      </c>
      <c r="E214" s="13">
        <v>2.4</v>
      </c>
      <c r="F214" s="13">
        <v>2.1</v>
      </c>
      <c r="G214" s="13">
        <v>3</v>
      </c>
      <c r="H214" s="13">
        <v>2.6</v>
      </c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"/>
    </row>
    <row r="215" spans="1:19" ht="12.75">
      <c r="A215" s="76" t="s">
        <v>656</v>
      </c>
      <c r="B215" s="51" t="s">
        <v>119</v>
      </c>
      <c r="C215" s="51" t="s">
        <v>657</v>
      </c>
      <c r="D215" s="51" t="s">
        <v>372</v>
      </c>
      <c r="E215" s="51">
        <v>60</v>
      </c>
      <c r="F215" s="51">
        <v>49.9</v>
      </c>
      <c r="G215" s="51">
        <v>80</v>
      </c>
      <c r="H215" s="51">
        <v>61</v>
      </c>
      <c r="I215" s="182">
        <v>10.3</v>
      </c>
      <c r="J215" s="182">
        <v>7</v>
      </c>
      <c r="K215" s="182">
        <v>7.1</v>
      </c>
      <c r="L215" s="182">
        <v>133</v>
      </c>
      <c r="M215" s="182">
        <v>4.3</v>
      </c>
      <c r="N215" s="182">
        <v>13.8</v>
      </c>
      <c r="O215" s="182">
        <v>9.4</v>
      </c>
      <c r="P215" s="182">
        <v>9.4</v>
      </c>
      <c r="Q215" s="182">
        <v>177</v>
      </c>
      <c r="R215" s="182">
        <v>5.7</v>
      </c>
      <c r="S215" s="117">
        <v>404</v>
      </c>
    </row>
    <row r="216" spans="1:19" ht="12.75">
      <c r="A216" s="76" t="s">
        <v>658</v>
      </c>
      <c r="B216" s="51"/>
      <c r="C216" s="51"/>
      <c r="D216" s="51" t="s">
        <v>16</v>
      </c>
      <c r="E216" s="51">
        <v>9</v>
      </c>
      <c r="F216" s="51">
        <v>6.6</v>
      </c>
      <c r="G216" s="51">
        <v>12</v>
      </c>
      <c r="H216" s="51">
        <v>8.8</v>
      </c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17"/>
    </row>
    <row r="217" spans="1:19" ht="12.75">
      <c r="A217" s="76" t="s">
        <v>274</v>
      </c>
      <c r="B217" s="51"/>
      <c r="C217" s="51"/>
      <c r="D217" s="51" t="s">
        <v>478</v>
      </c>
      <c r="E217" s="51">
        <v>6</v>
      </c>
      <c r="F217" s="51">
        <v>6</v>
      </c>
      <c r="G217" s="51">
        <v>8</v>
      </c>
      <c r="H217" s="51">
        <v>8</v>
      </c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17"/>
    </row>
    <row r="218" spans="1:19" ht="12.75">
      <c r="A218" s="76"/>
      <c r="B218" s="51"/>
      <c r="C218" s="51"/>
      <c r="D218" s="51" t="s">
        <v>66</v>
      </c>
      <c r="E218" s="51">
        <v>10</v>
      </c>
      <c r="F218" s="51">
        <v>10</v>
      </c>
      <c r="G218" s="51">
        <v>13</v>
      </c>
      <c r="H218" s="51">
        <v>13</v>
      </c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17"/>
    </row>
    <row r="219" spans="1:19" ht="12.75">
      <c r="A219" s="76"/>
      <c r="B219" s="51"/>
      <c r="C219" s="51"/>
      <c r="D219" s="51" t="s">
        <v>10</v>
      </c>
      <c r="E219" s="51">
        <v>10.2</v>
      </c>
      <c r="F219" s="51">
        <v>8.9</v>
      </c>
      <c r="G219" s="51">
        <v>13.6</v>
      </c>
      <c r="H219" s="51">
        <v>11.9</v>
      </c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17"/>
    </row>
    <row r="220" spans="1:19" ht="12.75">
      <c r="A220" s="76"/>
      <c r="B220" s="51"/>
      <c r="C220" s="51"/>
      <c r="D220" s="74" t="s">
        <v>273</v>
      </c>
      <c r="E220" s="51"/>
      <c r="F220" s="74">
        <v>30</v>
      </c>
      <c r="G220" s="74"/>
      <c r="H220" s="74">
        <v>30</v>
      </c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17">
        <v>451</v>
      </c>
    </row>
    <row r="221" spans="1:19" ht="12.75">
      <c r="A221" s="76"/>
      <c r="B221" s="51"/>
      <c r="C221" s="51"/>
      <c r="D221" s="51" t="s">
        <v>19</v>
      </c>
      <c r="E221" s="51">
        <v>7.5</v>
      </c>
      <c r="F221" s="51">
        <v>7.5</v>
      </c>
      <c r="G221" s="51">
        <v>7.5</v>
      </c>
      <c r="H221" s="51">
        <v>7.5</v>
      </c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17"/>
    </row>
    <row r="222" spans="1:19" ht="12.75">
      <c r="A222" s="76"/>
      <c r="B222" s="51"/>
      <c r="C222" s="51"/>
      <c r="D222" s="51" t="s">
        <v>66</v>
      </c>
      <c r="E222" s="51">
        <v>0.8</v>
      </c>
      <c r="F222" s="51">
        <v>0.8</v>
      </c>
      <c r="G222" s="51">
        <v>0.8</v>
      </c>
      <c r="H222" s="51">
        <v>0.8</v>
      </c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17"/>
    </row>
    <row r="223" spans="1:19" ht="12.75">
      <c r="A223" s="76"/>
      <c r="B223" s="51"/>
      <c r="C223" s="51"/>
      <c r="D223" s="51" t="s">
        <v>56</v>
      </c>
      <c r="E223" s="51">
        <v>17</v>
      </c>
      <c r="F223" s="51">
        <v>17</v>
      </c>
      <c r="G223" s="51">
        <v>17</v>
      </c>
      <c r="H223" s="51">
        <v>17</v>
      </c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17"/>
    </row>
    <row r="224" spans="1:19" ht="12.75">
      <c r="A224" s="76"/>
      <c r="B224" s="51"/>
      <c r="C224" s="51"/>
      <c r="D224" s="51" t="s">
        <v>40</v>
      </c>
      <c r="E224" s="51">
        <v>0.8</v>
      </c>
      <c r="F224" s="51">
        <v>0.8</v>
      </c>
      <c r="G224" s="51">
        <v>0.8</v>
      </c>
      <c r="H224" s="51">
        <v>0.8</v>
      </c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17"/>
    </row>
    <row r="225" spans="1:19" ht="12.75">
      <c r="A225" s="76" t="s">
        <v>631</v>
      </c>
      <c r="B225" s="51">
        <v>110</v>
      </c>
      <c r="C225" s="51">
        <v>150</v>
      </c>
      <c r="D225" s="51" t="s">
        <v>515</v>
      </c>
      <c r="E225" s="51">
        <v>48</v>
      </c>
      <c r="F225" s="51">
        <v>48</v>
      </c>
      <c r="G225" s="51">
        <v>69</v>
      </c>
      <c r="H225" s="51">
        <v>69</v>
      </c>
      <c r="I225" s="182">
        <v>3.2</v>
      </c>
      <c r="J225" s="182">
        <v>5.7</v>
      </c>
      <c r="K225" s="182">
        <v>27.1</v>
      </c>
      <c r="L225" s="182">
        <v>185</v>
      </c>
      <c r="M225" s="182">
        <v>0</v>
      </c>
      <c r="N225" s="182">
        <v>4.3</v>
      </c>
      <c r="O225" s="182">
        <v>7.7</v>
      </c>
      <c r="P225" s="182">
        <v>36.9</v>
      </c>
      <c r="Q225" s="182">
        <v>253</v>
      </c>
      <c r="R225" s="182">
        <v>0</v>
      </c>
      <c r="S225" s="117">
        <v>243</v>
      </c>
    </row>
    <row r="226" spans="1:19" ht="12.75">
      <c r="A226" s="76"/>
      <c r="B226" s="51"/>
      <c r="C226" s="51"/>
      <c r="D226" s="51" t="s">
        <v>291</v>
      </c>
      <c r="E226" s="51">
        <v>5</v>
      </c>
      <c r="F226" s="51">
        <v>5</v>
      </c>
      <c r="G226" s="51">
        <v>7</v>
      </c>
      <c r="H226" s="51">
        <v>7</v>
      </c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17"/>
    </row>
    <row r="227" spans="1:19" ht="12.75">
      <c r="A227" s="17" t="s">
        <v>316</v>
      </c>
      <c r="B227" s="2">
        <v>150</v>
      </c>
      <c r="C227" s="2">
        <v>200</v>
      </c>
      <c r="D227" s="2" t="s">
        <v>315</v>
      </c>
      <c r="E227" s="2">
        <v>34</v>
      </c>
      <c r="F227" s="2">
        <v>30</v>
      </c>
      <c r="G227" s="2">
        <v>45.4</v>
      </c>
      <c r="H227" s="2">
        <v>40</v>
      </c>
      <c r="I227" s="101">
        <v>0.37</v>
      </c>
      <c r="J227" s="101">
        <v>0.15</v>
      </c>
      <c r="K227" s="101">
        <v>7.3</v>
      </c>
      <c r="L227" s="101">
        <v>72</v>
      </c>
      <c r="M227" s="101">
        <v>3.22</v>
      </c>
      <c r="N227" s="101">
        <v>0.5</v>
      </c>
      <c r="O227" s="101">
        <v>0.2</v>
      </c>
      <c r="P227" s="101">
        <v>23.1</v>
      </c>
      <c r="Q227" s="101">
        <v>96</v>
      </c>
      <c r="R227" s="101">
        <v>4.3</v>
      </c>
      <c r="S227" s="41">
        <v>526</v>
      </c>
    </row>
    <row r="228" spans="1:19" ht="12.75">
      <c r="A228" s="41" t="s">
        <v>317</v>
      </c>
      <c r="B228" s="41"/>
      <c r="C228" s="41"/>
      <c r="D228" s="2" t="s">
        <v>13</v>
      </c>
      <c r="E228" s="2">
        <v>9</v>
      </c>
      <c r="F228" s="2">
        <v>9</v>
      </c>
      <c r="G228" s="2">
        <v>10</v>
      </c>
      <c r="H228" s="2">
        <v>10</v>
      </c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41"/>
    </row>
    <row r="229" spans="1:19" ht="12.75">
      <c r="A229" s="41"/>
      <c r="B229" s="41"/>
      <c r="C229" s="41"/>
      <c r="D229" s="41" t="s">
        <v>56</v>
      </c>
      <c r="E229" s="2">
        <v>112.5</v>
      </c>
      <c r="F229" s="2">
        <v>112.5</v>
      </c>
      <c r="G229" s="2">
        <v>172</v>
      </c>
      <c r="H229" s="2">
        <v>172</v>
      </c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41"/>
    </row>
    <row r="230" spans="1:19" ht="12.75">
      <c r="A230" s="2" t="s">
        <v>21</v>
      </c>
      <c r="B230" s="13" t="s">
        <v>244</v>
      </c>
      <c r="C230" s="13" t="s">
        <v>94</v>
      </c>
      <c r="D230" s="2" t="s">
        <v>169</v>
      </c>
      <c r="E230" s="2">
        <v>15</v>
      </c>
      <c r="F230" s="2">
        <v>15</v>
      </c>
      <c r="G230" s="2">
        <v>20</v>
      </c>
      <c r="H230" s="2">
        <v>20</v>
      </c>
      <c r="I230" s="99">
        <v>1.52</v>
      </c>
      <c r="J230" s="99">
        <v>0.16</v>
      </c>
      <c r="K230" s="99">
        <v>9.84</v>
      </c>
      <c r="L230" s="99">
        <v>47</v>
      </c>
      <c r="M230" s="99">
        <v>0</v>
      </c>
      <c r="N230" s="99">
        <v>1.52</v>
      </c>
      <c r="O230" s="99">
        <v>0.16</v>
      </c>
      <c r="P230" s="99">
        <v>9.84</v>
      </c>
      <c r="Q230" s="99">
        <v>47</v>
      </c>
      <c r="R230" s="99">
        <v>0</v>
      </c>
      <c r="S230" s="1">
        <v>114</v>
      </c>
    </row>
    <row r="231" spans="1:19" ht="12.75">
      <c r="A231" s="2" t="s">
        <v>49</v>
      </c>
      <c r="B231" s="1"/>
      <c r="C231" s="1"/>
      <c r="D231" s="2" t="s">
        <v>22</v>
      </c>
      <c r="E231" s="2">
        <v>20</v>
      </c>
      <c r="F231" s="2">
        <v>20</v>
      </c>
      <c r="G231" s="2">
        <v>25</v>
      </c>
      <c r="H231" s="2">
        <v>25</v>
      </c>
      <c r="I231" s="99">
        <v>1.32</v>
      </c>
      <c r="J231" s="99">
        <v>0.24</v>
      </c>
      <c r="K231" s="99">
        <v>6.68</v>
      </c>
      <c r="L231" s="99">
        <v>34</v>
      </c>
      <c r="M231" s="99">
        <v>0</v>
      </c>
      <c r="N231" s="99">
        <v>1.65</v>
      </c>
      <c r="O231" s="99">
        <v>0.3</v>
      </c>
      <c r="P231" s="99">
        <v>8.35</v>
      </c>
      <c r="Q231" s="99">
        <v>43</v>
      </c>
      <c r="R231" s="99">
        <v>0</v>
      </c>
      <c r="S231" s="1">
        <v>115</v>
      </c>
    </row>
    <row r="232" spans="1:19" ht="12.75">
      <c r="A232" s="226" t="s">
        <v>23</v>
      </c>
      <c r="B232" s="227"/>
      <c r="C232" s="227"/>
      <c r="D232" s="227"/>
      <c r="E232" s="227"/>
      <c r="F232" s="227"/>
      <c r="G232" s="227"/>
      <c r="H232" s="227"/>
      <c r="I232" s="46">
        <f aca="true" t="shared" si="14" ref="I232:R232">SUM(I198:I231)</f>
        <v>18.630000000000003</v>
      </c>
      <c r="J232" s="46">
        <f t="shared" si="14"/>
        <v>19.249999999999996</v>
      </c>
      <c r="K232" s="46">
        <f t="shared" si="14"/>
        <v>66.52000000000001</v>
      </c>
      <c r="L232" s="46">
        <f t="shared" si="14"/>
        <v>569</v>
      </c>
      <c r="M232" s="46">
        <f t="shared" si="14"/>
        <v>13.270000000000001</v>
      </c>
      <c r="N232" s="46">
        <f t="shared" si="14"/>
        <v>23.869999999999997</v>
      </c>
      <c r="O232" s="46">
        <f t="shared" si="14"/>
        <v>25.759999999999998</v>
      </c>
      <c r="P232" s="46">
        <f t="shared" si="14"/>
        <v>98.13</v>
      </c>
      <c r="Q232" s="46">
        <f t="shared" si="14"/>
        <v>739</v>
      </c>
      <c r="R232" s="46">
        <f t="shared" si="14"/>
        <v>17.3</v>
      </c>
      <c r="S232" s="1"/>
    </row>
    <row r="233" spans="1:19" ht="12.75">
      <c r="A233" s="226" t="s">
        <v>24</v>
      </c>
      <c r="B233" s="227"/>
      <c r="C233" s="227"/>
      <c r="D233" s="228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22" t="s">
        <v>171</v>
      </c>
      <c r="B234" s="2">
        <v>180</v>
      </c>
      <c r="C234" s="2">
        <v>200</v>
      </c>
      <c r="D234" s="22" t="s">
        <v>171</v>
      </c>
      <c r="E234" s="19">
        <v>185</v>
      </c>
      <c r="F234" s="19">
        <v>180</v>
      </c>
      <c r="G234" s="2">
        <v>202</v>
      </c>
      <c r="H234" s="2">
        <v>200</v>
      </c>
      <c r="I234" s="175">
        <v>5.2</v>
      </c>
      <c r="J234" s="175">
        <v>4.5</v>
      </c>
      <c r="K234" s="175">
        <v>7.2</v>
      </c>
      <c r="L234" s="175">
        <v>90</v>
      </c>
      <c r="M234" s="101">
        <v>1.2</v>
      </c>
      <c r="N234" s="175">
        <v>5.8</v>
      </c>
      <c r="O234" s="175">
        <v>5</v>
      </c>
      <c r="P234" s="175">
        <v>8</v>
      </c>
      <c r="Q234" s="175">
        <v>100</v>
      </c>
      <c r="R234" s="101">
        <v>1.4</v>
      </c>
      <c r="S234" s="1">
        <v>535</v>
      </c>
    </row>
    <row r="235" spans="1:19" ht="12.75">
      <c r="A235" s="2" t="s">
        <v>383</v>
      </c>
      <c r="B235" s="2">
        <v>50</v>
      </c>
      <c r="C235" s="2">
        <v>60</v>
      </c>
      <c r="D235" s="2" t="s">
        <v>385</v>
      </c>
      <c r="E235" s="13"/>
      <c r="F235" s="13">
        <v>36</v>
      </c>
      <c r="G235" s="13"/>
      <c r="H235" s="13">
        <v>43</v>
      </c>
      <c r="I235" s="99">
        <v>2.9</v>
      </c>
      <c r="J235" s="99">
        <v>3.1</v>
      </c>
      <c r="K235" s="99">
        <v>17.5</v>
      </c>
      <c r="L235" s="99">
        <v>109</v>
      </c>
      <c r="M235" s="99">
        <v>0</v>
      </c>
      <c r="N235" s="99">
        <v>3.5</v>
      </c>
      <c r="O235" s="99">
        <v>3.7</v>
      </c>
      <c r="P235" s="99">
        <v>21</v>
      </c>
      <c r="Q235" s="99">
        <v>131</v>
      </c>
      <c r="R235" s="99">
        <v>0</v>
      </c>
      <c r="S235" s="1">
        <v>562</v>
      </c>
    </row>
    <row r="236" spans="1:19" ht="12.75">
      <c r="A236" s="2" t="s">
        <v>392</v>
      </c>
      <c r="B236" s="2"/>
      <c r="C236" s="2"/>
      <c r="D236" s="2" t="s">
        <v>66</v>
      </c>
      <c r="E236" s="13">
        <v>29</v>
      </c>
      <c r="F236" s="13">
        <v>29</v>
      </c>
      <c r="G236" s="13">
        <v>33.5</v>
      </c>
      <c r="H236" s="13">
        <v>33.5</v>
      </c>
      <c r="I236" s="180"/>
      <c r="J236" s="180"/>
      <c r="K236" s="180"/>
      <c r="L236" s="180"/>
      <c r="M236" s="180"/>
      <c r="N236" s="180"/>
      <c r="O236" s="180"/>
      <c r="P236" s="180"/>
      <c r="Q236" s="180"/>
      <c r="R236" s="181"/>
      <c r="S236" s="1"/>
    </row>
    <row r="237" spans="1:19" ht="12.75">
      <c r="A237" s="2" t="s">
        <v>393</v>
      </c>
      <c r="B237" s="2"/>
      <c r="C237" s="2"/>
      <c r="D237" s="2" t="s">
        <v>13</v>
      </c>
      <c r="E237" s="13">
        <v>1.7</v>
      </c>
      <c r="F237" s="13">
        <v>1.7</v>
      </c>
      <c r="G237" s="13">
        <v>2</v>
      </c>
      <c r="H237" s="13">
        <v>2</v>
      </c>
      <c r="I237" s="180"/>
      <c r="J237" s="180"/>
      <c r="K237" s="180"/>
      <c r="L237" s="180"/>
      <c r="M237" s="180"/>
      <c r="N237" s="180"/>
      <c r="O237" s="180"/>
      <c r="P237" s="180"/>
      <c r="Q237" s="180"/>
      <c r="R237" s="181"/>
      <c r="S237" s="1"/>
    </row>
    <row r="238" spans="1:19" ht="12.75">
      <c r="A238" s="2"/>
      <c r="B238" s="2"/>
      <c r="C238" s="2"/>
      <c r="D238" s="2" t="s">
        <v>291</v>
      </c>
      <c r="E238" s="13">
        <v>2.5</v>
      </c>
      <c r="F238" s="13">
        <v>2.5</v>
      </c>
      <c r="G238" s="13">
        <v>3</v>
      </c>
      <c r="H238" s="13">
        <v>3</v>
      </c>
      <c r="I238" s="180"/>
      <c r="J238" s="180"/>
      <c r="K238" s="180"/>
      <c r="L238" s="180"/>
      <c r="M238" s="180"/>
      <c r="N238" s="180"/>
      <c r="O238" s="180"/>
      <c r="P238" s="180"/>
      <c r="Q238" s="180"/>
      <c r="R238" s="181"/>
      <c r="S238" s="1"/>
    </row>
    <row r="239" spans="1:19" ht="12.75">
      <c r="A239" s="2"/>
      <c r="B239" s="2"/>
      <c r="C239" s="2"/>
      <c r="D239" s="2" t="s">
        <v>417</v>
      </c>
      <c r="E239" s="13">
        <v>3.5</v>
      </c>
      <c r="F239" s="13">
        <v>3.1</v>
      </c>
      <c r="G239" s="13">
        <v>4.2</v>
      </c>
      <c r="H239" s="13">
        <v>3.5</v>
      </c>
      <c r="I239" s="180"/>
      <c r="J239" s="180"/>
      <c r="K239" s="180"/>
      <c r="L239" s="180"/>
      <c r="M239" s="180"/>
      <c r="N239" s="180"/>
      <c r="O239" s="180"/>
      <c r="P239" s="180"/>
      <c r="Q239" s="180"/>
      <c r="R239" s="181"/>
      <c r="S239" s="1"/>
    </row>
    <row r="240" spans="1:19" ht="12.75">
      <c r="A240" s="2"/>
      <c r="B240" s="2"/>
      <c r="C240" s="2"/>
      <c r="D240" s="2" t="s">
        <v>26</v>
      </c>
      <c r="E240" s="13">
        <v>0.7</v>
      </c>
      <c r="F240" s="13">
        <v>0.7</v>
      </c>
      <c r="G240" s="13">
        <v>0.9</v>
      </c>
      <c r="H240" s="13">
        <v>0.9</v>
      </c>
      <c r="I240" s="180"/>
      <c r="J240" s="180"/>
      <c r="K240" s="180"/>
      <c r="L240" s="180"/>
      <c r="M240" s="180"/>
      <c r="N240" s="180"/>
      <c r="O240" s="180"/>
      <c r="P240" s="180"/>
      <c r="Q240" s="180"/>
      <c r="R240" s="181"/>
      <c r="S240" s="1"/>
    </row>
    <row r="241" spans="1:19" ht="12.75">
      <c r="A241" s="2"/>
      <c r="B241" s="2"/>
      <c r="C241" s="2"/>
      <c r="D241" s="2" t="s">
        <v>11</v>
      </c>
      <c r="E241" s="13">
        <v>7</v>
      </c>
      <c r="F241" s="13">
        <v>7</v>
      </c>
      <c r="G241" s="13">
        <v>7.5</v>
      </c>
      <c r="H241" s="13">
        <v>7.5</v>
      </c>
      <c r="I241" s="180"/>
      <c r="J241" s="180"/>
      <c r="K241" s="180"/>
      <c r="L241" s="180"/>
      <c r="M241" s="180"/>
      <c r="N241" s="180"/>
      <c r="O241" s="180"/>
      <c r="P241" s="180"/>
      <c r="Q241" s="180"/>
      <c r="R241" s="181"/>
      <c r="S241" s="1"/>
    </row>
    <row r="242" spans="1:19" ht="12.75">
      <c r="A242" s="2"/>
      <c r="B242" s="2"/>
      <c r="C242" s="2"/>
      <c r="D242" s="2" t="s">
        <v>386</v>
      </c>
      <c r="E242" s="13">
        <v>1</v>
      </c>
      <c r="F242" s="13">
        <v>1</v>
      </c>
      <c r="G242" s="13">
        <v>1</v>
      </c>
      <c r="H242" s="13">
        <v>1</v>
      </c>
      <c r="I242" s="180"/>
      <c r="J242" s="180"/>
      <c r="K242" s="180"/>
      <c r="L242" s="180"/>
      <c r="M242" s="180"/>
      <c r="N242" s="180"/>
      <c r="O242" s="180"/>
      <c r="P242" s="180"/>
      <c r="Q242" s="180"/>
      <c r="R242" s="181"/>
      <c r="S242" s="1"/>
    </row>
    <row r="243" spans="1:19" ht="12.75">
      <c r="A243" s="2"/>
      <c r="B243" s="232" t="s">
        <v>388</v>
      </c>
      <c r="C243" s="233"/>
      <c r="D243" s="234"/>
      <c r="E243" s="13">
        <v>0.5</v>
      </c>
      <c r="F243" s="13">
        <v>0.5</v>
      </c>
      <c r="G243" s="13">
        <v>0.6</v>
      </c>
      <c r="H243" s="13">
        <v>0.6</v>
      </c>
      <c r="I243" s="180"/>
      <c r="J243" s="180"/>
      <c r="K243" s="180"/>
      <c r="L243" s="180"/>
      <c r="M243" s="180"/>
      <c r="N243" s="180"/>
      <c r="O243" s="180"/>
      <c r="P243" s="180"/>
      <c r="Q243" s="180"/>
      <c r="R243" s="181"/>
      <c r="S243" s="1"/>
    </row>
    <row r="244" spans="1:19" ht="12.75">
      <c r="A244" s="2"/>
      <c r="B244" s="232" t="s">
        <v>389</v>
      </c>
      <c r="C244" s="233"/>
      <c r="D244" s="234"/>
      <c r="E244" s="13">
        <v>1.5</v>
      </c>
      <c r="F244" s="13">
        <v>1.3</v>
      </c>
      <c r="G244" s="13">
        <v>1.5</v>
      </c>
      <c r="H244" s="13">
        <v>1.3</v>
      </c>
      <c r="I244" s="180"/>
      <c r="J244" s="180"/>
      <c r="K244" s="180"/>
      <c r="L244" s="180"/>
      <c r="M244" s="180"/>
      <c r="N244" s="180"/>
      <c r="O244" s="180"/>
      <c r="P244" s="180"/>
      <c r="Q244" s="180"/>
      <c r="R244" s="181"/>
      <c r="S244" s="1"/>
    </row>
    <row r="245" spans="1:19" ht="12.75">
      <c r="A245" s="2"/>
      <c r="B245" s="2"/>
      <c r="C245" s="2"/>
      <c r="D245" s="20" t="s">
        <v>387</v>
      </c>
      <c r="E245" s="50"/>
      <c r="F245" s="50">
        <v>25</v>
      </c>
      <c r="G245" s="50"/>
      <c r="H245" s="50">
        <v>30</v>
      </c>
      <c r="I245" s="180"/>
      <c r="J245" s="180"/>
      <c r="K245" s="180"/>
      <c r="L245" s="180"/>
      <c r="M245" s="180"/>
      <c r="N245" s="180"/>
      <c r="O245" s="180"/>
      <c r="P245" s="180"/>
      <c r="Q245" s="180"/>
      <c r="R245" s="181"/>
      <c r="S245" s="1">
        <v>615</v>
      </c>
    </row>
    <row r="246" spans="1:19" ht="12.75">
      <c r="A246" s="2"/>
      <c r="B246" s="2"/>
      <c r="C246" s="2"/>
      <c r="D246" s="2" t="s">
        <v>420</v>
      </c>
      <c r="E246" s="13">
        <v>30.3</v>
      </c>
      <c r="F246" s="13">
        <v>22</v>
      </c>
      <c r="G246" s="13">
        <v>36.3</v>
      </c>
      <c r="H246" s="13">
        <v>26.4</v>
      </c>
      <c r="I246" s="180"/>
      <c r="J246" s="180"/>
      <c r="K246" s="180"/>
      <c r="L246" s="180"/>
      <c r="M246" s="180"/>
      <c r="N246" s="180"/>
      <c r="O246" s="180"/>
      <c r="P246" s="180"/>
      <c r="Q246" s="180"/>
      <c r="R246" s="181"/>
      <c r="S246" s="1"/>
    </row>
    <row r="247" spans="1:19" ht="12.75">
      <c r="A247" s="2"/>
      <c r="B247" s="2"/>
      <c r="C247" s="2"/>
      <c r="D247" s="2" t="s">
        <v>421</v>
      </c>
      <c r="E247" s="13">
        <v>21.3</v>
      </c>
      <c r="F247" s="13">
        <v>22</v>
      </c>
      <c r="G247" s="13">
        <v>25.5</v>
      </c>
      <c r="H247" s="13">
        <v>26.4</v>
      </c>
      <c r="I247" s="180"/>
      <c r="J247" s="180"/>
      <c r="K247" s="180"/>
      <c r="L247" s="180"/>
      <c r="M247" s="180"/>
      <c r="N247" s="180"/>
      <c r="O247" s="180"/>
      <c r="P247" s="180"/>
      <c r="Q247" s="180"/>
      <c r="R247" s="181"/>
      <c r="S247" s="1"/>
    </row>
    <row r="248" spans="1:19" ht="12.75">
      <c r="A248" s="2"/>
      <c r="B248" s="2"/>
      <c r="C248" s="2"/>
      <c r="D248" s="2" t="s">
        <v>422</v>
      </c>
      <c r="E248" s="13">
        <v>33.9</v>
      </c>
      <c r="F248" s="13">
        <v>22</v>
      </c>
      <c r="G248" s="13">
        <v>40.6</v>
      </c>
      <c r="H248" s="13">
        <v>26.4</v>
      </c>
      <c r="I248" s="180"/>
      <c r="J248" s="180"/>
      <c r="K248" s="180"/>
      <c r="L248" s="180"/>
      <c r="M248" s="180"/>
      <c r="N248" s="180"/>
      <c r="O248" s="180"/>
      <c r="P248" s="180"/>
      <c r="Q248" s="180"/>
      <c r="R248" s="181"/>
      <c r="S248" s="1"/>
    </row>
    <row r="249" spans="1:19" ht="12.75">
      <c r="A249" s="2"/>
      <c r="B249" s="2"/>
      <c r="C249" s="2"/>
      <c r="D249" s="2" t="s">
        <v>423</v>
      </c>
      <c r="E249" s="13">
        <v>36.7</v>
      </c>
      <c r="F249" s="13">
        <v>22</v>
      </c>
      <c r="G249" s="13">
        <v>44</v>
      </c>
      <c r="H249" s="13">
        <v>26.4</v>
      </c>
      <c r="I249" s="180"/>
      <c r="J249" s="180"/>
      <c r="K249" s="180"/>
      <c r="L249" s="180"/>
      <c r="M249" s="180"/>
      <c r="N249" s="180"/>
      <c r="O249" s="180"/>
      <c r="P249" s="180"/>
      <c r="Q249" s="180"/>
      <c r="R249" s="181"/>
      <c r="S249" s="1"/>
    </row>
    <row r="250" spans="1:19" ht="12.75">
      <c r="A250" s="2"/>
      <c r="B250" s="2"/>
      <c r="C250" s="2"/>
      <c r="D250" s="2" t="s">
        <v>18</v>
      </c>
      <c r="E250" s="13">
        <v>7.8</v>
      </c>
      <c r="F250" s="13">
        <v>6.5</v>
      </c>
      <c r="G250" s="13">
        <v>9.4</v>
      </c>
      <c r="H250" s="13">
        <v>7.8</v>
      </c>
      <c r="I250" s="180"/>
      <c r="J250" s="180"/>
      <c r="K250" s="180"/>
      <c r="L250" s="180"/>
      <c r="M250" s="180"/>
      <c r="N250" s="180"/>
      <c r="O250" s="180"/>
      <c r="P250" s="180"/>
      <c r="Q250" s="180"/>
      <c r="R250" s="181"/>
      <c r="S250" s="1"/>
    </row>
    <row r="251" spans="1:19" ht="12.75">
      <c r="A251" s="2"/>
      <c r="B251" s="2"/>
      <c r="C251" s="2"/>
      <c r="D251" s="2" t="s">
        <v>63</v>
      </c>
      <c r="E251" s="13">
        <v>1.3</v>
      </c>
      <c r="F251" s="13">
        <v>1.3</v>
      </c>
      <c r="G251" s="13">
        <v>1.6</v>
      </c>
      <c r="H251" s="13">
        <v>1.6</v>
      </c>
      <c r="I251" s="180"/>
      <c r="J251" s="180"/>
      <c r="K251" s="180"/>
      <c r="L251" s="180"/>
      <c r="M251" s="180"/>
      <c r="N251" s="180"/>
      <c r="O251" s="180"/>
      <c r="P251" s="180"/>
      <c r="Q251" s="180"/>
      <c r="R251" s="181"/>
      <c r="S251" s="1"/>
    </row>
    <row r="252" spans="1:19" ht="12.75">
      <c r="A252" s="1" t="s">
        <v>28</v>
      </c>
      <c r="B252" s="13">
        <v>50</v>
      </c>
      <c r="C252" s="13">
        <v>50</v>
      </c>
      <c r="D252" s="2" t="s">
        <v>29</v>
      </c>
      <c r="E252" s="13">
        <v>50</v>
      </c>
      <c r="F252" s="13">
        <v>50</v>
      </c>
      <c r="G252" s="13">
        <v>50</v>
      </c>
      <c r="H252" s="13">
        <v>50</v>
      </c>
      <c r="I252" s="99">
        <v>0.2</v>
      </c>
      <c r="J252" s="99">
        <v>0.2</v>
      </c>
      <c r="K252" s="99">
        <v>4.9</v>
      </c>
      <c r="L252" s="99">
        <v>23</v>
      </c>
      <c r="M252" s="101">
        <v>5</v>
      </c>
      <c r="N252" s="99">
        <v>0.2</v>
      </c>
      <c r="O252" s="99">
        <v>0.2</v>
      </c>
      <c r="P252" s="99">
        <v>4.9</v>
      </c>
      <c r="Q252" s="99">
        <v>23</v>
      </c>
      <c r="R252" s="101">
        <v>5</v>
      </c>
      <c r="S252" s="3">
        <v>118</v>
      </c>
    </row>
    <row r="253" spans="1:19" ht="12.75">
      <c r="A253" s="230" t="s">
        <v>30</v>
      </c>
      <c r="B253" s="230"/>
      <c r="C253" s="230"/>
      <c r="D253" s="230"/>
      <c r="E253" s="230"/>
      <c r="F253" s="230"/>
      <c r="G253" s="230"/>
      <c r="H253" s="230"/>
      <c r="I253" s="46">
        <f aca="true" t="shared" si="15" ref="I253:R253">SUM(I234:I252)</f>
        <v>8.299999999999999</v>
      </c>
      <c r="J253" s="46">
        <f t="shared" si="15"/>
        <v>7.8</v>
      </c>
      <c r="K253" s="46">
        <f t="shared" si="15"/>
        <v>29.6</v>
      </c>
      <c r="L253" s="46">
        <f t="shared" si="15"/>
        <v>222</v>
      </c>
      <c r="M253" s="46">
        <f t="shared" si="15"/>
        <v>6.2</v>
      </c>
      <c r="N253" s="46">
        <f t="shared" si="15"/>
        <v>9.5</v>
      </c>
      <c r="O253" s="46">
        <f t="shared" si="15"/>
        <v>8.899999999999999</v>
      </c>
      <c r="P253" s="46">
        <f t="shared" si="15"/>
        <v>33.9</v>
      </c>
      <c r="Q253" s="46">
        <f t="shared" si="15"/>
        <v>254</v>
      </c>
      <c r="R253" s="46">
        <f t="shared" si="15"/>
        <v>6.4</v>
      </c>
      <c r="S253" s="1"/>
    </row>
    <row r="254" spans="1:19" ht="12.75">
      <c r="A254" s="230" t="s">
        <v>31</v>
      </c>
      <c r="B254" s="231"/>
      <c r="C254" s="231"/>
      <c r="D254" s="231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6" spans="1:19" ht="12.75">
      <c r="A256" s="2" t="s">
        <v>593</v>
      </c>
      <c r="B256" s="2">
        <v>70</v>
      </c>
      <c r="C256" s="2">
        <v>80</v>
      </c>
      <c r="D256" s="2" t="s">
        <v>72</v>
      </c>
      <c r="E256" s="2">
        <v>73.5</v>
      </c>
      <c r="F256" s="2">
        <v>70</v>
      </c>
      <c r="G256" s="2">
        <v>84</v>
      </c>
      <c r="H256" s="2">
        <v>80</v>
      </c>
      <c r="I256" s="101">
        <v>0.28</v>
      </c>
      <c r="J256" s="101">
        <v>0.07</v>
      </c>
      <c r="K256" s="101">
        <v>1.7</v>
      </c>
      <c r="L256" s="101">
        <v>9</v>
      </c>
      <c r="M256" s="101">
        <v>7</v>
      </c>
      <c r="N256" s="101">
        <v>0.32</v>
      </c>
      <c r="O256" s="101">
        <v>0.08</v>
      </c>
      <c r="P256" s="101">
        <v>1.7</v>
      </c>
      <c r="Q256" s="101">
        <v>10.2</v>
      </c>
      <c r="R256" s="101">
        <v>8</v>
      </c>
      <c r="S256" s="2">
        <v>112</v>
      </c>
    </row>
    <row r="257" spans="1:19" ht="12.75">
      <c r="A257" s="23" t="s">
        <v>643</v>
      </c>
      <c r="B257" s="13" t="s">
        <v>119</v>
      </c>
      <c r="C257" s="13" t="s">
        <v>364</v>
      </c>
      <c r="D257" s="2" t="s">
        <v>258</v>
      </c>
      <c r="E257" s="2">
        <v>57</v>
      </c>
      <c r="F257" s="2">
        <v>53.5</v>
      </c>
      <c r="G257" s="2">
        <v>71</v>
      </c>
      <c r="H257" s="2">
        <v>67</v>
      </c>
      <c r="I257" s="101">
        <v>8.34</v>
      </c>
      <c r="J257" s="101">
        <v>1.26</v>
      </c>
      <c r="K257" s="101">
        <v>5.76</v>
      </c>
      <c r="L257" s="101">
        <v>67</v>
      </c>
      <c r="M257" s="101">
        <v>0.24</v>
      </c>
      <c r="N257" s="99">
        <v>10.4</v>
      </c>
      <c r="O257" s="99">
        <v>1.5</v>
      </c>
      <c r="P257" s="99">
        <v>7.2</v>
      </c>
      <c r="Q257" s="99">
        <v>93</v>
      </c>
      <c r="R257" s="188">
        <v>0.3</v>
      </c>
      <c r="S257" s="1">
        <v>351</v>
      </c>
    </row>
    <row r="258" spans="1:19" ht="12.75">
      <c r="A258" s="23" t="s">
        <v>613</v>
      </c>
      <c r="B258" s="2"/>
      <c r="C258" s="2"/>
      <c r="D258" s="2" t="s">
        <v>11</v>
      </c>
      <c r="E258" s="2">
        <v>8.5</v>
      </c>
      <c r="F258" s="2">
        <v>8.5</v>
      </c>
      <c r="G258" s="2">
        <v>11</v>
      </c>
      <c r="H258" s="2">
        <v>11</v>
      </c>
      <c r="I258" s="189"/>
      <c r="J258" s="189"/>
      <c r="K258" s="189"/>
      <c r="L258" s="189"/>
      <c r="M258" s="189"/>
      <c r="N258" s="189"/>
      <c r="O258" s="189"/>
      <c r="P258" s="189"/>
      <c r="Q258" s="179"/>
      <c r="R258" s="179"/>
      <c r="S258" s="1"/>
    </row>
    <row r="259" spans="1:19" ht="12.75">
      <c r="A259" s="1" t="s">
        <v>614</v>
      </c>
      <c r="B259" s="37"/>
      <c r="C259" s="37"/>
      <c r="D259" s="2" t="s">
        <v>33</v>
      </c>
      <c r="E259" s="2">
        <v>10</v>
      </c>
      <c r="F259" s="2">
        <v>10</v>
      </c>
      <c r="G259" s="2">
        <v>11</v>
      </c>
      <c r="H259" s="2">
        <v>11</v>
      </c>
      <c r="I259" s="189"/>
      <c r="J259" s="189"/>
      <c r="K259" s="189"/>
      <c r="L259" s="189"/>
      <c r="M259" s="189"/>
      <c r="N259" s="189"/>
      <c r="O259" s="189"/>
      <c r="P259" s="189"/>
      <c r="Q259" s="179"/>
      <c r="R259" s="179"/>
      <c r="S259" s="1"/>
    </row>
    <row r="260" spans="1:19" ht="12.75">
      <c r="A260" s="1"/>
      <c r="B260" s="37"/>
      <c r="C260" s="37"/>
      <c r="D260" s="51" t="s">
        <v>417</v>
      </c>
      <c r="E260" s="51">
        <v>4.6</v>
      </c>
      <c r="F260" s="51">
        <v>3.9</v>
      </c>
      <c r="G260" s="51">
        <v>5.2</v>
      </c>
      <c r="H260" s="51">
        <v>4.1</v>
      </c>
      <c r="I260" s="189"/>
      <c r="J260" s="189"/>
      <c r="K260" s="189"/>
      <c r="L260" s="189"/>
      <c r="M260" s="189"/>
      <c r="N260" s="189"/>
      <c r="O260" s="189"/>
      <c r="P260" s="189"/>
      <c r="Q260" s="179"/>
      <c r="R260" s="179"/>
      <c r="S260" s="1"/>
    </row>
    <row r="261" spans="1:19" ht="12.75">
      <c r="A261" s="1"/>
      <c r="B261" s="37"/>
      <c r="C261" s="37"/>
      <c r="D261" s="51" t="s">
        <v>40</v>
      </c>
      <c r="E261" s="51">
        <v>0.6</v>
      </c>
      <c r="F261" s="51">
        <v>0.6</v>
      </c>
      <c r="G261" s="51">
        <v>0.7</v>
      </c>
      <c r="H261" s="51">
        <v>0.7</v>
      </c>
      <c r="I261" s="189"/>
      <c r="J261" s="189"/>
      <c r="K261" s="189"/>
      <c r="L261" s="189"/>
      <c r="M261" s="189"/>
      <c r="N261" s="189"/>
      <c r="O261" s="189"/>
      <c r="P261" s="189"/>
      <c r="Q261" s="179"/>
      <c r="R261" s="179"/>
      <c r="S261" s="1"/>
    </row>
    <row r="262" spans="1:19" ht="12.75">
      <c r="A262" s="1"/>
      <c r="B262" s="37"/>
      <c r="C262" s="37"/>
      <c r="D262" s="20" t="s">
        <v>76</v>
      </c>
      <c r="E262" s="12"/>
      <c r="F262" s="69">
        <v>30</v>
      </c>
      <c r="G262" s="50"/>
      <c r="H262" s="50">
        <v>30</v>
      </c>
      <c r="I262" s="189"/>
      <c r="J262" s="189"/>
      <c r="K262" s="189"/>
      <c r="L262" s="189"/>
      <c r="M262" s="189"/>
      <c r="N262" s="189"/>
      <c r="O262" s="189"/>
      <c r="P262" s="189"/>
      <c r="Q262" s="179"/>
      <c r="R262" s="179"/>
      <c r="S262" s="1">
        <v>447</v>
      </c>
    </row>
    <row r="263" spans="1:19" ht="12.75">
      <c r="A263" s="1"/>
      <c r="B263" s="37"/>
      <c r="C263" s="37"/>
      <c r="D263" s="2" t="s">
        <v>11</v>
      </c>
      <c r="E263" s="52">
        <v>30</v>
      </c>
      <c r="F263" s="52">
        <v>30</v>
      </c>
      <c r="G263" s="13">
        <v>30</v>
      </c>
      <c r="H263" s="13">
        <v>30</v>
      </c>
      <c r="I263" s="189"/>
      <c r="J263" s="189"/>
      <c r="K263" s="189"/>
      <c r="L263" s="189"/>
      <c r="M263" s="189"/>
      <c r="N263" s="189"/>
      <c r="O263" s="189"/>
      <c r="P263" s="189"/>
      <c r="Q263" s="179"/>
      <c r="R263" s="179"/>
      <c r="S263" s="1"/>
    </row>
    <row r="264" spans="1:19" ht="12.75">
      <c r="A264" s="1"/>
      <c r="B264" s="37"/>
      <c r="C264" s="37"/>
      <c r="D264" s="2" t="s">
        <v>612</v>
      </c>
      <c r="E264" s="52">
        <v>0.9</v>
      </c>
      <c r="F264" s="52">
        <v>0.9</v>
      </c>
      <c r="G264" s="52">
        <v>0.9</v>
      </c>
      <c r="H264" s="52">
        <v>0.9</v>
      </c>
      <c r="I264" s="189"/>
      <c r="J264" s="189"/>
      <c r="K264" s="189"/>
      <c r="L264" s="189"/>
      <c r="M264" s="189"/>
      <c r="N264" s="189"/>
      <c r="O264" s="189"/>
      <c r="P264" s="189"/>
      <c r="Q264" s="179"/>
      <c r="R264" s="179"/>
      <c r="S264" s="1"/>
    </row>
    <row r="265" spans="1:19" ht="12.75">
      <c r="A265" s="1"/>
      <c r="B265" s="37"/>
      <c r="C265" s="37"/>
      <c r="D265" s="2" t="s">
        <v>40</v>
      </c>
      <c r="E265" s="13">
        <v>1.4</v>
      </c>
      <c r="F265" s="13">
        <v>1.4</v>
      </c>
      <c r="G265" s="13">
        <v>1.4</v>
      </c>
      <c r="H265" s="13">
        <v>1.4</v>
      </c>
      <c r="I265" s="189"/>
      <c r="J265" s="189"/>
      <c r="K265" s="189"/>
      <c r="L265" s="189"/>
      <c r="M265" s="189"/>
      <c r="N265" s="189"/>
      <c r="O265" s="189"/>
      <c r="P265" s="189"/>
      <c r="Q265" s="179"/>
      <c r="R265" s="179"/>
      <c r="S265" s="1"/>
    </row>
    <row r="266" spans="1:19" ht="12.75">
      <c r="A266" s="1" t="s">
        <v>123</v>
      </c>
      <c r="B266" s="2">
        <v>110</v>
      </c>
      <c r="C266" s="2">
        <v>130</v>
      </c>
      <c r="D266" s="2" t="s">
        <v>105</v>
      </c>
      <c r="E266" s="13">
        <v>30</v>
      </c>
      <c r="F266" s="13">
        <v>30</v>
      </c>
      <c r="G266" s="13">
        <v>38</v>
      </c>
      <c r="H266" s="13">
        <v>38</v>
      </c>
      <c r="I266" s="99">
        <v>3.3</v>
      </c>
      <c r="J266" s="99">
        <v>4.2</v>
      </c>
      <c r="K266" s="99">
        <v>18.5</v>
      </c>
      <c r="L266" s="99">
        <v>127</v>
      </c>
      <c r="M266" s="99">
        <v>9.1</v>
      </c>
      <c r="N266" s="99">
        <v>3.9</v>
      </c>
      <c r="O266" s="99">
        <v>4.9</v>
      </c>
      <c r="P266" s="99">
        <v>21.8</v>
      </c>
      <c r="Q266" s="101">
        <v>150</v>
      </c>
      <c r="R266" s="101">
        <v>10.8</v>
      </c>
      <c r="S266" s="1">
        <v>60</v>
      </c>
    </row>
    <row r="267" spans="1:19" ht="12.75">
      <c r="A267" s="1" t="s">
        <v>600</v>
      </c>
      <c r="B267" s="37"/>
      <c r="C267" s="37"/>
      <c r="D267" s="2" t="s">
        <v>588</v>
      </c>
      <c r="E267" s="13">
        <v>70</v>
      </c>
      <c r="F267" s="13">
        <v>70</v>
      </c>
      <c r="G267" s="13">
        <v>85</v>
      </c>
      <c r="H267" s="13">
        <v>85</v>
      </c>
      <c r="I267" s="189"/>
      <c r="J267" s="189"/>
      <c r="K267" s="189"/>
      <c r="L267" s="189"/>
      <c r="M267" s="189"/>
      <c r="N267" s="189"/>
      <c r="O267" s="189"/>
      <c r="P267" s="189"/>
      <c r="Q267" s="179"/>
      <c r="R267" s="179"/>
      <c r="S267" s="1"/>
    </row>
    <row r="268" spans="1:19" ht="12.75">
      <c r="A268" s="1"/>
      <c r="B268" s="37"/>
      <c r="C268" s="37"/>
      <c r="D268" s="2" t="s">
        <v>589</v>
      </c>
      <c r="E268" s="13"/>
      <c r="F268" s="13" t="s">
        <v>391</v>
      </c>
      <c r="G268" s="13"/>
      <c r="H268" s="13">
        <v>101.8</v>
      </c>
      <c r="I268" s="189"/>
      <c r="J268" s="189"/>
      <c r="K268" s="189"/>
      <c r="L268" s="189"/>
      <c r="M268" s="189"/>
      <c r="N268" s="189"/>
      <c r="O268" s="189"/>
      <c r="P268" s="189"/>
      <c r="Q268" s="179"/>
      <c r="R268" s="179"/>
      <c r="S268" s="1"/>
    </row>
    <row r="269" spans="1:19" ht="12.75">
      <c r="A269" s="1"/>
      <c r="B269" s="37"/>
      <c r="C269" s="37"/>
      <c r="D269" s="2" t="s">
        <v>40</v>
      </c>
      <c r="E269" s="19">
        <v>3.5</v>
      </c>
      <c r="F269" s="19">
        <v>3.5</v>
      </c>
      <c r="G269" s="19">
        <v>4</v>
      </c>
      <c r="H269" s="19">
        <v>4</v>
      </c>
      <c r="I269" s="189"/>
      <c r="J269" s="189"/>
      <c r="K269" s="189"/>
      <c r="L269" s="189"/>
      <c r="M269" s="189"/>
      <c r="N269" s="189"/>
      <c r="O269" s="189"/>
      <c r="P269" s="189"/>
      <c r="Q269" s="179"/>
      <c r="R269" s="179"/>
      <c r="S269" s="1"/>
    </row>
    <row r="270" spans="1:19" ht="12.75">
      <c r="A270" s="1"/>
      <c r="B270" s="37"/>
      <c r="C270" s="37"/>
      <c r="D270" s="2" t="s">
        <v>16</v>
      </c>
      <c r="E270" s="13">
        <v>23.7</v>
      </c>
      <c r="F270" s="13">
        <v>18.9</v>
      </c>
      <c r="G270" s="13">
        <v>28</v>
      </c>
      <c r="H270" s="13">
        <v>21</v>
      </c>
      <c r="I270" s="189"/>
      <c r="J270" s="189"/>
      <c r="K270" s="189"/>
      <c r="L270" s="189"/>
      <c r="M270" s="189"/>
      <c r="N270" s="189"/>
      <c r="O270" s="189"/>
      <c r="P270" s="189"/>
      <c r="Q270" s="179"/>
      <c r="R270" s="179"/>
      <c r="S270" s="1"/>
    </row>
    <row r="271" spans="1:19" ht="12.75">
      <c r="A271" s="1"/>
      <c r="B271" s="37"/>
      <c r="C271" s="37"/>
      <c r="D271" s="2" t="s">
        <v>590</v>
      </c>
      <c r="E271" s="13"/>
      <c r="F271" s="13">
        <v>16.5</v>
      </c>
      <c r="G271" s="13"/>
      <c r="H271" s="13">
        <v>19.5</v>
      </c>
      <c r="I271" s="189"/>
      <c r="J271" s="189"/>
      <c r="K271" s="189"/>
      <c r="L271" s="189"/>
      <c r="M271" s="189"/>
      <c r="N271" s="189"/>
      <c r="O271" s="189"/>
      <c r="P271" s="189"/>
      <c r="Q271" s="179"/>
      <c r="R271" s="179"/>
      <c r="S271" s="1"/>
    </row>
    <row r="272" spans="1:19" ht="12.75">
      <c r="A272" s="1"/>
      <c r="B272" s="37"/>
      <c r="C272" s="37"/>
      <c r="D272" s="2" t="s">
        <v>282</v>
      </c>
      <c r="E272" s="13">
        <v>5.5</v>
      </c>
      <c r="F272" s="13">
        <v>4.6</v>
      </c>
      <c r="G272" s="13">
        <v>7</v>
      </c>
      <c r="H272" s="13">
        <v>6</v>
      </c>
      <c r="I272" s="189"/>
      <c r="J272" s="189"/>
      <c r="K272" s="189"/>
      <c r="L272" s="189"/>
      <c r="M272" s="189"/>
      <c r="N272" s="189"/>
      <c r="O272" s="189"/>
      <c r="P272" s="189"/>
      <c r="Q272" s="179"/>
      <c r="R272" s="179"/>
      <c r="S272" s="1"/>
    </row>
    <row r="273" spans="1:19" ht="12.75">
      <c r="A273" s="1"/>
      <c r="B273" s="37"/>
      <c r="C273" s="37"/>
      <c r="D273" s="2" t="s">
        <v>591</v>
      </c>
      <c r="E273" s="13"/>
      <c r="F273" s="13">
        <v>2.3</v>
      </c>
      <c r="G273" s="13"/>
      <c r="H273" s="13">
        <v>2.7</v>
      </c>
      <c r="I273" s="189"/>
      <c r="J273" s="189"/>
      <c r="K273" s="189"/>
      <c r="L273" s="189"/>
      <c r="M273" s="189"/>
      <c r="N273" s="189"/>
      <c r="O273" s="189"/>
      <c r="P273" s="189"/>
      <c r="Q273" s="179"/>
      <c r="R273" s="179"/>
      <c r="S273" s="1"/>
    </row>
    <row r="274" spans="1:19" ht="12.75">
      <c r="A274" s="1"/>
      <c r="B274" s="37"/>
      <c r="C274" s="37"/>
      <c r="D274" s="2" t="s">
        <v>43</v>
      </c>
      <c r="E274" s="13">
        <v>2.4</v>
      </c>
      <c r="F274" s="13">
        <v>2.4</v>
      </c>
      <c r="G274" s="13">
        <v>2.5</v>
      </c>
      <c r="H274" s="13">
        <v>2.5</v>
      </c>
      <c r="I274" s="189"/>
      <c r="J274" s="189"/>
      <c r="K274" s="189"/>
      <c r="L274" s="189"/>
      <c r="M274" s="189"/>
      <c r="N274" s="189"/>
      <c r="O274" s="189"/>
      <c r="P274" s="189"/>
      <c r="Q274" s="179"/>
      <c r="R274" s="179"/>
      <c r="S274" s="1"/>
    </row>
    <row r="275" spans="1:19" ht="12.75">
      <c r="A275" s="51" t="s">
        <v>62</v>
      </c>
      <c r="B275" s="51">
        <v>150</v>
      </c>
      <c r="C275" s="51">
        <v>180</v>
      </c>
      <c r="D275" s="51" t="s">
        <v>280</v>
      </c>
      <c r="E275" s="13" t="s">
        <v>279</v>
      </c>
      <c r="F275" s="13" t="s">
        <v>279</v>
      </c>
      <c r="G275" s="13" t="s">
        <v>585</v>
      </c>
      <c r="H275" s="13" t="s">
        <v>585</v>
      </c>
      <c r="I275" s="101">
        <v>0.07</v>
      </c>
      <c r="J275" s="101">
        <v>0</v>
      </c>
      <c r="K275" s="101">
        <v>11.2</v>
      </c>
      <c r="L275" s="101">
        <v>45</v>
      </c>
      <c r="M275" s="101">
        <v>0</v>
      </c>
      <c r="N275" s="99">
        <v>0.09</v>
      </c>
      <c r="O275" s="99">
        <v>0</v>
      </c>
      <c r="P275" s="99">
        <v>13.6</v>
      </c>
      <c r="Q275" s="99">
        <v>54</v>
      </c>
      <c r="R275" s="99">
        <v>0</v>
      </c>
      <c r="S275" s="57">
        <v>503</v>
      </c>
    </row>
    <row r="276" spans="1:19" ht="12.75">
      <c r="A276" s="51"/>
      <c r="B276" s="82"/>
      <c r="C276" s="82"/>
      <c r="D276" s="51" t="s">
        <v>13</v>
      </c>
      <c r="E276" s="13">
        <v>9.5</v>
      </c>
      <c r="F276" s="13">
        <v>9.5</v>
      </c>
      <c r="G276" s="13">
        <v>10.5</v>
      </c>
      <c r="H276" s="13">
        <v>10.5</v>
      </c>
      <c r="I276" s="102"/>
      <c r="J276" s="102"/>
      <c r="K276" s="102"/>
      <c r="L276" s="102"/>
      <c r="M276" s="102"/>
      <c r="N276" s="99"/>
      <c r="O276" s="99"/>
      <c r="P276" s="99"/>
      <c r="Q276" s="99"/>
      <c r="R276" s="99"/>
      <c r="S276" s="57"/>
    </row>
    <row r="277" spans="1:19" ht="12.75">
      <c r="A277" s="41"/>
      <c r="B277" s="2"/>
      <c r="C277" s="2"/>
      <c r="D277" s="2" t="s">
        <v>56</v>
      </c>
      <c r="E277" s="2">
        <v>130</v>
      </c>
      <c r="F277" s="2">
        <v>130</v>
      </c>
      <c r="G277" s="2">
        <v>175</v>
      </c>
      <c r="H277" s="2">
        <v>175</v>
      </c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55"/>
    </row>
    <row r="278" spans="1:19" ht="12.75">
      <c r="A278" s="2" t="s">
        <v>21</v>
      </c>
      <c r="B278" s="2" t="s">
        <v>244</v>
      </c>
      <c r="C278" s="2" t="s">
        <v>94</v>
      </c>
      <c r="D278" s="2" t="s">
        <v>44</v>
      </c>
      <c r="E278" s="2">
        <v>15</v>
      </c>
      <c r="F278" s="2">
        <v>15</v>
      </c>
      <c r="G278" s="2">
        <v>20</v>
      </c>
      <c r="H278" s="2">
        <v>20</v>
      </c>
      <c r="I278" s="99">
        <v>1.14</v>
      </c>
      <c r="J278" s="99">
        <v>0.12</v>
      </c>
      <c r="K278" s="99">
        <v>7.38</v>
      </c>
      <c r="L278" s="99">
        <v>35</v>
      </c>
      <c r="M278" s="99">
        <v>0</v>
      </c>
      <c r="N278" s="99">
        <v>1.52</v>
      </c>
      <c r="O278" s="99">
        <v>0.16</v>
      </c>
      <c r="P278" s="99">
        <v>9.84</v>
      </c>
      <c r="Q278" s="99">
        <v>47</v>
      </c>
      <c r="R278" s="99">
        <v>0</v>
      </c>
      <c r="S278" s="55">
        <v>114</v>
      </c>
    </row>
    <row r="279" spans="1:19" ht="12.75">
      <c r="A279" s="1" t="s">
        <v>22</v>
      </c>
      <c r="B279" s="1"/>
      <c r="C279" s="1"/>
      <c r="D279" s="2" t="s">
        <v>22</v>
      </c>
      <c r="E279" s="2">
        <v>20</v>
      </c>
      <c r="F279" s="2">
        <v>20</v>
      </c>
      <c r="G279" s="2">
        <v>25</v>
      </c>
      <c r="H279" s="2">
        <v>25</v>
      </c>
      <c r="I279" s="99">
        <v>1.32</v>
      </c>
      <c r="J279" s="99">
        <v>0.24</v>
      </c>
      <c r="K279" s="99">
        <v>6.68</v>
      </c>
      <c r="L279" s="99">
        <v>34</v>
      </c>
      <c r="M279" s="99">
        <v>0</v>
      </c>
      <c r="N279" s="99">
        <v>1.65</v>
      </c>
      <c r="O279" s="99">
        <v>0.3</v>
      </c>
      <c r="P279" s="99">
        <v>8.35</v>
      </c>
      <c r="Q279" s="99">
        <v>43</v>
      </c>
      <c r="R279" s="99">
        <v>0</v>
      </c>
      <c r="S279" s="55">
        <v>115</v>
      </c>
    </row>
    <row r="280" spans="1:19" ht="12.75">
      <c r="A280" s="230" t="s">
        <v>45</v>
      </c>
      <c r="B280" s="230"/>
      <c r="C280" s="230"/>
      <c r="D280" s="230"/>
      <c r="E280" s="230"/>
      <c r="F280" s="230"/>
      <c r="G280" s="230"/>
      <c r="H280" s="230"/>
      <c r="I280" s="46">
        <f aca="true" t="shared" si="16" ref="I280:R280">SUM(I256:I279)</f>
        <v>14.45</v>
      </c>
      <c r="J280" s="46">
        <f t="shared" si="16"/>
        <v>5.890000000000001</v>
      </c>
      <c r="K280" s="46">
        <f t="shared" si="16"/>
        <v>51.22</v>
      </c>
      <c r="L280" s="46">
        <f t="shared" si="16"/>
        <v>317</v>
      </c>
      <c r="M280" s="46">
        <f t="shared" si="16"/>
        <v>16.34</v>
      </c>
      <c r="N280" s="46">
        <f t="shared" si="16"/>
        <v>17.88</v>
      </c>
      <c r="O280" s="46">
        <f t="shared" si="16"/>
        <v>6.94</v>
      </c>
      <c r="P280" s="46">
        <f t="shared" si="16"/>
        <v>62.49</v>
      </c>
      <c r="Q280" s="46">
        <f t="shared" si="16"/>
        <v>397.2</v>
      </c>
      <c r="R280" s="46">
        <f t="shared" si="16"/>
        <v>19.1</v>
      </c>
      <c r="S280" s="55"/>
    </row>
    <row r="281" spans="1:19" ht="15">
      <c r="A281" s="230" t="s">
        <v>36</v>
      </c>
      <c r="B281" s="230"/>
      <c r="C281" s="230"/>
      <c r="D281" s="230"/>
      <c r="E281" s="230"/>
      <c r="F281" s="230"/>
      <c r="G281" s="230"/>
      <c r="H281" s="230"/>
      <c r="I281" s="47">
        <f aca="true" t="shared" si="17" ref="I281:R281">I280+I253+I232+I196+I193</f>
        <v>49.935</v>
      </c>
      <c r="J281" s="47">
        <f t="shared" si="17"/>
        <v>42.87</v>
      </c>
      <c r="K281" s="47">
        <f t="shared" si="17"/>
        <v>195.98</v>
      </c>
      <c r="L281" s="47">
        <f t="shared" si="17"/>
        <v>1437.5</v>
      </c>
      <c r="M281" s="47">
        <f t="shared" si="17"/>
        <v>40.522000000000006</v>
      </c>
      <c r="N281" s="47">
        <f t="shared" si="17"/>
        <v>62.925</v>
      </c>
      <c r="O281" s="47">
        <f t="shared" si="17"/>
        <v>55.00999999999999</v>
      </c>
      <c r="P281" s="47">
        <f t="shared" si="17"/>
        <v>258.56</v>
      </c>
      <c r="Q281" s="47">
        <f t="shared" si="17"/>
        <v>1814.2</v>
      </c>
      <c r="R281" s="47">
        <f t="shared" si="17"/>
        <v>47.86</v>
      </c>
      <c r="S281" s="55"/>
    </row>
    <row r="282" spans="1:19" ht="12.75">
      <c r="A282" s="226" t="s">
        <v>663</v>
      </c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8"/>
      <c r="R282" s="1"/>
      <c r="S282" s="55"/>
    </row>
    <row r="283" spans="1:19" ht="12.75">
      <c r="A283" s="217" t="s">
        <v>285</v>
      </c>
      <c r="B283" s="229"/>
      <c r="C283" s="229"/>
      <c r="D283" s="2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5"/>
    </row>
    <row r="284" spans="1:19" ht="12.75">
      <c r="A284" s="2" t="s">
        <v>99</v>
      </c>
      <c r="B284" s="17">
        <v>50</v>
      </c>
      <c r="C284" s="17">
        <v>50</v>
      </c>
      <c r="D284" s="2" t="s">
        <v>417</v>
      </c>
      <c r="E284" s="52">
        <v>42.3</v>
      </c>
      <c r="F284" s="13">
        <v>32.5</v>
      </c>
      <c r="G284" s="52">
        <v>42.3</v>
      </c>
      <c r="H284" s="13">
        <v>32.5</v>
      </c>
      <c r="I284" s="99">
        <v>4.3</v>
      </c>
      <c r="J284" s="99">
        <v>6.7</v>
      </c>
      <c r="K284" s="99">
        <v>1.15</v>
      </c>
      <c r="L284" s="99">
        <v>81</v>
      </c>
      <c r="M284" s="100">
        <v>0.15</v>
      </c>
      <c r="N284" s="99">
        <v>4.3</v>
      </c>
      <c r="O284" s="99">
        <v>6.7</v>
      </c>
      <c r="P284" s="99">
        <v>1.15</v>
      </c>
      <c r="Q284" s="99">
        <v>81</v>
      </c>
      <c r="R284" s="100">
        <v>0.15</v>
      </c>
      <c r="S284" s="55">
        <v>307</v>
      </c>
    </row>
    <row r="285" spans="1:19" ht="12.75">
      <c r="A285" s="42"/>
      <c r="B285" s="13"/>
      <c r="C285" s="13"/>
      <c r="D285" s="2" t="s">
        <v>126</v>
      </c>
      <c r="E285" s="52">
        <v>20</v>
      </c>
      <c r="F285" s="13">
        <v>20</v>
      </c>
      <c r="G285" s="52">
        <v>20</v>
      </c>
      <c r="H285" s="13">
        <v>20</v>
      </c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55"/>
    </row>
    <row r="286" spans="1:19" ht="12.75">
      <c r="A286" s="42"/>
      <c r="B286" s="13"/>
      <c r="C286" s="13"/>
      <c r="D286" s="2" t="s">
        <v>40</v>
      </c>
      <c r="E286" s="52">
        <v>1.5</v>
      </c>
      <c r="F286" s="13">
        <v>1.5</v>
      </c>
      <c r="G286" s="52">
        <v>1.5</v>
      </c>
      <c r="H286" s="13">
        <v>1.5</v>
      </c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55"/>
    </row>
    <row r="287" spans="1:19" ht="12.75">
      <c r="A287" s="26" t="s">
        <v>318</v>
      </c>
      <c r="B287" s="26">
        <v>130</v>
      </c>
      <c r="C287" s="26">
        <v>150</v>
      </c>
      <c r="D287" s="26" t="s">
        <v>105</v>
      </c>
      <c r="E287" s="27">
        <v>13</v>
      </c>
      <c r="F287" s="27">
        <v>13</v>
      </c>
      <c r="G287" s="27">
        <v>17</v>
      </c>
      <c r="H287" s="27">
        <v>17</v>
      </c>
      <c r="I287" s="100">
        <v>3.3</v>
      </c>
      <c r="J287" s="100">
        <v>5.16</v>
      </c>
      <c r="K287" s="100">
        <v>20.2</v>
      </c>
      <c r="L287" s="100">
        <v>149</v>
      </c>
      <c r="M287" s="100">
        <v>0.9</v>
      </c>
      <c r="N287" s="100">
        <v>3.59</v>
      </c>
      <c r="O287" s="100">
        <v>5.59</v>
      </c>
      <c r="P287" s="100">
        <v>21.9</v>
      </c>
      <c r="Q287" s="100">
        <v>160</v>
      </c>
      <c r="R287" s="100">
        <v>1</v>
      </c>
      <c r="S287" s="56">
        <v>274</v>
      </c>
    </row>
    <row r="288" spans="1:19" ht="12.75">
      <c r="A288" s="54" t="s">
        <v>132</v>
      </c>
      <c r="B288" s="26"/>
      <c r="C288" s="26"/>
      <c r="D288" s="26" t="s">
        <v>11</v>
      </c>
      <c r="E288" s="27">
        <v>95</v>
      </c>
      <c r="F288" s="27">
        <v>95</v>
      </c>
      <c r="G288" s="27">
        <v>105</v>
      </c>
      <c r="H288" s="27">
        <v>105</v>
      </c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6"/>
    </row>
    <row r="289" spans="1:19" ht="12.75">
      <c r="A289" s="54"/>
      <c r="B289" s="26"/>
      <c r="C289" s="26"/>
      <c r="D289" s="26" t="s">
        <v>56</v>
      </c>
      <c r="E289" s="27">
        <v>35</v>
      </c>
      <c r="F289" s="27">
        <v>35</v>
      </c>
      <c r="G289" s="27">
        <v>48</v>
      </c>
      <c r="H289" s="27">
        <v>48</v>
      </c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6"/>
    </row>
    <row r="290" spans="1:19" ht="12.75">
      <c r="A290" s="54"/>
      <c r="B290" s="26"/>
      <c r="C290" s="26"/>
      <c r="D290" s="26" t="s">
        <v>13</v>
      </c>
      <c r="E290" s="27">
        <v>3</v>
      </c>
      <c r="F290" s="27">
        <v>3</v>
      </c>
      <c r="G290" s="27">
        <v>3.5</v>
      </c>
      <c r="H290" s="27">
        <v>3.5</v>
      </c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6"/>
    </row>
    <row r="291" spans="1:19" ht="12.75">
      <c r="A291" s="54"/>
      <c r="B291" s="26"/>
      <c r="C291" s="26"/>
      <c r="D291" s="26" t="s">
        <v>40</v>
      </c>
      <c r="E291" s="27">
        <v>3.5</v>
      </c>
      <c r="F291" s="27">
        <v>3.5</v>
      </c>
      <c r="G291" s="27">
        <v>4</v>
      </c>
      <c r="H291" s="27">
        <v>4</v>
      </c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6"/>
    </row>
    <row r="292" spans="1:19" ht="12.75">
      <c r="A292" s="42" t="s">
        <v>263</v>
      </c>
      <c r="B292" s="17">
        <v>150</v>
      </c>
      <c r="C292" s="17">
        <v>200</v>
      </c>
      <c r="D292" s="17" t="s">
        <v>293</v>
      </c>
      <c r="E292" s="13">
        <v>1.6</v>
      </c>
      <c r="F292" s="13">
        <v>1.6</v>
      </c>
      <c r="G292" s="13">
        <v>2</v>
      </c>
      <c r="H292" s="13">
        <v>2</v>
      </c>
      <c r="I292" s="99">
        <v>2.15</v>
      </c>
      <c r="J292" s="99">
        <v>1.46</v>
      </c>
      <c r="K292" s="99">
        <v>15.5</v>
      </c>
      <c r="L292" s="99">
        <v>84</v>
      </c>
      <c r="M292" s="99">
        <v>0.28</v>
      </c>
      <c r="N292" s="99">
        <v>2.86</v>
      </c>
      <c r="O292" s="99">
        <v>1.9</v>
      </c>
      <c r="P292" s="99">
        <v>20.1</v>
      </c>
      <c r="Q292" s="99">
        <v>112</v>
      </c>
      <c r="R292" s="99">
        <v>0.37</v>
      </c>
      <c r="S292" s="55">
        <v>396</v>
      </c>
    </row>
    <row r="293" spans="1:19" ht="12.75">
      <c r="A293" s="42" t="s">
        <v>576</v>
      </c>
      <c r="B293" s="17"/>
      <c r="C293" s="17"/>
      <c r="D293" s="42" t="s">
        <v>577</v>
      </c>
      <c r="E293" s="13">
        <v>28</v>
      </c>
      <c r="F293" s="13">
        <v>28</v>
      </c>
      <c r="G293" s="13">
        <v>37</v>
      </c>
      <c r="H293" s="13">
        <v>37</v>
      </c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36"/>
    </row>
    <row r="294" spans="1:19" ht="12.75">
      <c r="A294" s="42"/>
      <c r="B294" s="17"/>
      <c r="C294" s="17"/>
      <c r="D294" s="48" t="s">
        <v>580</v>
      </c>
      <c r="E294" s="50"/>
      <c r="F294" s="50">
        <v>70</v>
      </c>
      <c r="G294" s="50"/>
      <c r="H294" s="50">
        <v>92.5</v>
      </c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36"/>
    </row>
    <row r="295" spans="1:19" ht="12.75">
      <c r="A295" s="42"/>
      <c r="B295" s="17"/>
      <c r="C295" s="17"/>
      <c r="D295" s="42" t="s">
        <v>56</v>
      </c>
      <c r="E295" s="13">
        <v>150</v>
      </c>
      <c r="F295" s="13">
        <v>150</v>
      </c>
      <c r="G295" s="13">
        <v>200</v>
      </c>
      <c r="H295" s="13">
        <v>200</v>
      </c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36"/>
    </row>
    <row r="296" spans="1:19" ht="12.75">
      <c r="A296" s="2" t="s">
        <v>394</v>
      </c>
      <c r="B296" s="111" t="s">
        <v>609</v>
      </c>
      <c r="C296" s="111" t="s">
        <v>336</v>
      </c>
      <c r="D296" s="2" t="s">
        <v>395</v>
      </c>
      <c r="E296" s="13">
        <v>15</v>
      </c>
      <c r="F296" s="13">
        <v>15</v>
      </c>
      <c r="G296" s="13">
        <v>25</v>
      </c>
      <c r="H296" s="13">
        <v>25</v>
      </c>
      <c r="I296" s="101">
        <v>1.13</v>
      </c>
      <c r="J296" s="101">
        <v>0.43</v>
      </c>
      <c r="K296" s="101">
        <v>7.7</v>
      </c>
      <c r="L296" s="101">
        <v>39</v>
      </c>
      <c r="M296" s="101">
        <v>0</v>
      </c>
      <c r="N296" s="101">
        <v>1.9</v>
      </c>
      <c r="O296" s="101">
        <v>0.71</v>
      </c>
      <c r="P296" s="101">
        <v>12.8</v>
      </c>
      <c r="Q296" s="101">
        <v>65</v>
      </c>
      <c r="R296" s="99">
        <v>0</v>
      </c>
      <c r="S296" s="55">
        <v>117</v>
      </c>
    </row>
    <row r="297" spans="1:19" ht="12.75">
      <c r="A297" s="2" t="s">
        <v>117</v>
      </c>
      <c r="B297" s="73">
        <v>8</v>
      </c>
      <c r="C297" s="73">
        <v>12</v>
      </c>
      <c r="D297" s="2" t="s">
        <v>296</v>
      </c>
      <c r="E297" s="13">
        <v>8.1</v>
      </c>
      <c r="F297" s="13">
        <v>8</v>
      </c>
      <c r="G297" s="13">
        <v>12.2</v>
      </c>
      <c r="H297" s="13">
        <v>12</v>
      </c>
      <c r="I297" s="99">
        <v>1.48</v>
      </c>
      <c r="J297" s="99">
        <v>1.58</v>
      </c>
      <c r="K297" s="99">
        <v>0.12</v>
      </c>
      <c r="L297" s="99">
        <v>21</v>
      </c>
      <c r="M297" s="99">
        <v>0</v>
      </c>
      <c r="N297" s="99">
        <v>2.37</v>
      </c>
      <c r="O297" s="99">
        <v>2.37</v>
      </c>
      <c r="P297" s="99">
        <v>0.18</v>
      </c>
      <c r="Q297" s="99">
        <v>31</v>
      </c>
      <c r="R297" s="99">
        <v>0</v>
      </c>
      <c r="S297" s="55">
        <v>107</v>
      </c>
    </row>
    <row r="298" spans="1:19" ht="12.75">
      <c r="A298" s="226" t="s">
        <v>14</v>
      </c>
      <c r="B298" s="227"/>
      <c r="C298" s="227"/>
      <c r="D298" s="227"/>
      <c r="E298" s="227"/>
      <c r="F298" s="227"/>
      <c r="G298" s="227"/>
      <c r="H298" s="228"/>
      <c r="I298" s="40">
        <f aca="true" t="shared" si="18" ref="I298:R298">SUM(I284:I297)</f>
        <v>12.36</v>
      </c>
      <c r="J298" s="40">
        <f t="shared" si="18"/>
        <v>15.33</v>
      </c>
      <c r="K298" s="40">
        <f t="shared" si="18"/>
        <v>44.669999999999995</v>
      </c>
      <c r="L298" s="40">
        <f t="shared" si="18"/>
        <v>374</v>
      </c>
      <c r="M298" s="40">
        <f t="shared" si="18"/>
        <v>1.33</v>
      </c>
      <c r="N298" s="40">
        <f t="shared" si="18"/>
        <v>15.02</v>
      </c>
      <c r="O298" s="40">
        <f t="shared" si="18"/>
        <v>17.27</v>
      </c>
      <c r="P298" s="40">
        <f t="shared" si="18"/>
        <v>56.13</v>
      </c>
      <c r="Q298" s="40">
        <f t="shared" si="18"/>
        <v>449</v>
      </c>
      <c r="R298" s="40">
        <f t="shared" si="18"/>
        <v>1.52</v>
      </c>
      <c r="S298" s="55"/>
    </row>
    <row r="299" spans="1:19" ht="12.75">
      <c r="A299" s="230" t="s">
        <v>59</v>
      </c>
      <c r="B299" s="230"/>
      <c r="C299" s="230"/>
      <c r="D299" s="230"/>
      <c r="E299" s="16"/>
      <c r="F299" s="16"/>
      <c r="G299" s="16"/>
      <c r="H299" s="16"/>
      <c r="I299" s="16"/>
      <c r="J299" s="14"/>
      <c r="K299" s="14"/>
      <c r="L299" s="14"/>
      <c r="M299" s="14"/>
      <c r="N299" s="14"/>
      <c r="O299" s="14"/>
      <c r="P299" s="14"/>
      <c r="Q299" s="14"/>
      <c r="R299" s="44"/>
      <c r="S299" s="55"/>
    </row>
    <row r="300" spans="1:19" ht="12.75">
      <c r="A300" s="17" t="s">
        <v>286</v>
      </c>
      <c r="B300" s="18">
        <v>100</v>
      </c>
      <c r="C300" s="18">
        <v>100</v>
      </c>
      <c r="D300" s="2" t="s">
        <v>42</v>
      </c>
      <c r="E300" s="2">
        <v>100</v>
      </c>
      <c r="F300" s="2">
        <v>100</v>
      </c>
      <c r="G300" s="2">
        <v>100</v>
      </c>
      <c r="H300" s="2">
        <v>100</v>
      </c>
      <c r="I300" s="104">
        <v>0.5</v>
      </c>
      <c r="J300" s="104">
        <v>0</v>
      </c>
      <c r="K300" s="104">
        <v>10.1</v>
      </c>
      <c r="L300" s="104">
        <v>46</v>
      </c>
      <c r="M300" s="104">
        <v>4</v>
      </c>
      <c r="N300" s="104">
        <v>0.5</v>
      </c>
      <c r="O300" s="104">
        <v>0</v>
      </c>
      <c r="P300" s="104">
        <v>10.1</v>
      </c>
      <c r="Q300" s="104">
        <v>46</v>
      </c>
      <c r="R300" s="104">
        <v>4</v>
      </c>
      <c r="S300" s="55">
        <v>537</v>
      </c>
    </row>
    <row r="301" spans="1:19" ht="12.75">
      <c r="A301" s="226" t="s">
        <v>60</v>
      </c>
      <c r="B301" s="227"/>
      <c r="C301" s="227"/>
      <c r="D301" s="227"/>
      <c r="E301" s="227"/>
      <c r="F301" s="227"/>
      <c r="G301" s="227"/>
      <c r="H301" s="228"/>
      <c r="I301" s="4">
        <f aca="true" t="shared" si="19" ref="I301:R301">I300</f>
        <v>0.5</v>
      </c>
      <c r="J301" s="4">
        <f t="shared" si="19"/>
        <v>0</v>
      </c>
      <c r="K301" s="4">
        <f t="shared" si="19"/>
        <v>10.1</v>
      </c>
      <c r="L301" s="4">
        <f t="shared" si="19"/>
        <v>46</v>
      </c>
      <c r="M301" s="4">
        <f t="shared" si="19"/>
        <v>4</v>
      </c>
      <c r="N301" s="4">
        <f t="shared" si="19"/>
        <v>0.5</v>
      </c>
      <c r="O301" s="4">
        <f t="shared" si="19"/>
        <v>0</v>
      </c>
      <c r="P301" s="4">
        <f t="shared" si="19"/>
        <v>10.1</v>
      </c>
      <c r="Q301" s="4">
        <f t="shared" si="19"/>
        <v>46</v>
      </c>
      <c r="R301" s="4">
        <f t="shared" si="19"/>
        <v>4</v>
      </c>
      <c r="S301" s="55"/>
    </row>
    <row r="302" spans="1:19" ht="12.75">
      <c r="A302" s="230" t="s">
        <v>15</v>
      </c>
      <c r="B302" s="230"/>
      <c r="C302" s="230"/>
      <c r="D302" s="230"/>
      <c r="E302" s="2"/>
      <c r="F302" s="2"/>
      <c r="G302" s="2"/>
      <c r="H302" s="2"/>
      <c r="I302" s="2"/>
      <c r="J302" s="14"/>
      <c r="K302" s="14"/>
      <c r="L302" s="14"/>
      <c r="M302" s="14"/>
      <c r="N302" s="14"/>
      <c r="O302" s="14"/>
      <c r="P302" s="14"/>
      <c r="Q302" s="14"/>
      <c r="R302" s="44"/>
      <c r="S302" s="55"/>
    </row>
    <row r="303" spans="1:19" ht="12.75">
      <c r="A303" s="2" t="s">
        <v>297</v>
      </c>
      <c r="B303" s="2">
        <v>40</v>
      </c>
      <c r="C303" s="2">
        <v>60</v>
      </c>
      <c r="D303" s="2" t="s">
        <v>420</v>
      </c>
      <c r="E303" s="2">
        <v>13.9</v>
      </c>
      <c r="F303" s="2">
        <v>10</v>
      </c>
      <c r="G303" s="2">
        <v>20.8</v>
      </c>
      <c r="H303" s="2">
        <v>15</v>
      </c>
      <c r="I303" s="101">
        <v>1.24</v>
      </c>
      <c r="J303" s="101">
        <v>2.7</v>
      </c>
      <c r="K303" s="101">
        <v>8.7</v>
      </c>
      <c r="L303" s="101">
        <v>64</v>
      </c>
      <c r="M303" s="101">
        <v>5.08</v>
      </c>
      <c r="N303" s="101">
        <v>1.8</v>
      </c>
      <c r="O303" s="101">
        <v>5.75</v>
      </c>
      <c r="P303" s="101">
        <v>13.1</v>
      </c>
      <c r="Q303" s="101">
        <v>97</v>
      </c>
      <c r="R303" s="101">
        <v>6.1</v>
      </c>
      <c r="S303" s="1">
        <v>69</v>
      </c>
    </row>
    <row r="304" spans="1:19" ht="12.75">
      <c r="A304" s="2" t="s">
        <v>366</v>
      </c>
      <c r="B304" s="2"/>
      <c r="C304" s="2"/>
      <c r="D304" s="2" t="s">
        <v>421</v>
      </c>
      <c r="E304" s="2">
        <v>14.3</v>
      </c>
      <c r="F304" s="2">
        <v>10</v>
      </c>
      <c r="G304" s="2">
        <v>21.4</v>
      </c>
      <c r="H304" s="2">
        <v>15</v>
      </c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"/>
    </row>
    <row r="305" spans="1:19" ht="12.75">
      <c r="A305" s="2"/>
      <c r="B305" s="2"/>
      <c r="C305" s="2"/>
      <c r="D305" s="2" t="s">
        <v>422</v>
      </c>
      <c r="E305" s="2">
        <v>15.4</v>
      </c>
      <c r="F305" s="2">
        <v>10</v>
      </c>
      <c r="G305" s="2">
        <v>23</v>
      </c>
      <c r="H305" s="2">
        <v>15</v>
      </c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"/>
    </row>
    <row r="306" spans="1:19" ht="12.75">
      <c r="A306" s="2"/>
      <c r="B306" s="2"/>
      <c r="C306" s="2"/>
      <c r="D306" s="2" t="s">
        <v>423</v>
      </c>
      <c r="E306" s="2">
        <v>16.7</v>
      </c>
      <c r="F306" s="2">
        <v>10</v>
      </c>
      <c r="G306" s="2">
        <v>25.1</v>
      </c>
      <c r="H306" s="2">
        <v>15</v>
      </c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"/>
    </row>
    <row r="307" spans="1:19" ht="12.75">
      <c r="A307" s="2"/>
      <c r="B307" s="2"/>
      <c r="C307" s="2"/>
      <c r="D307" s="2" t="s">
        <v>367</v>
      </c>
      <c r="E307" s="2">
        <v>16.6</v>
      </c>
      <c r="F307" s="2">
        <v>10</v>
      </c>
      <c r="G307" s="2">
        <v>24.9</v>
      </c>
      <c r="H307" s="2">
        <v>15</v>
      </c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"/>
    </row>
    <row r="308" spans="1:19" ht="12.75">
      <c r="A308" s="2"/>
      <c r="B308" s="2"/>
      <c r="C308" s="2"/>
      <c r="D308" s="2" t="s">
        <v>16</v>
      </c>
      <c r="E308" s="2">
        <v>12.6</v>
      </c>
      <c r="F308" s="2">
        <v>10</v>
      </c>
      <c r="G308" s="2">
        <v>18.8</v>
      </c>
      <c r="H308" s="2">
        <v>15</v>
      </c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"/>
    </row>
    <row r="309" spans="1:19" ht="12.75">
      <c r="A309" s="2"/>
      <c r="B309" s="2"/>
      <c r="C309" s="2"/>
      <c r="D309" s="2" t="s">
        <v>368</v>
      </c>
      <c r="E309" s="2">
        <v>10</v>
      </c>
      <c r="F309" s="2">
        <v>8</v>
      </c>
      <c r="G309" s="2">
        <v>15</v>
      </c>
      <c r="H309" s="2">
        <v>12</v>
      </c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"/>
    </row>
    <row r="310" spans="1:19" ht="12.75">
      <c r="A310" s="2"/>
      <c r="B310" s="2"/>
      <c r="C310" s="2"/>
      <c r="D310" s="2" t="s">
        <v>43</v>
      </c>
      <c r="E310" s="2">
        <v>3</v>
      </c>
      <c r="F310" s="2">
        <v>3</v>
      </c>
      <c r="G310" s="2">
        <v>4</v>
      </c>
      <c r="H310" s="2">
        <v>4</v>
      </c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"/>
    </row>
    <row r="311" spans="1:19" ht="12.75">
      <c r="A311" s="2" t="s">
        <v>245</v>
      </c>
      <c r="B311" s="27" t="s">
        <v>639</v>
      </c>
      <c r="C311" s="27" t="s">
        <v>641</v>
      </c>
      <c r="D311" s="2" t="s">
        <v>521</v>
      </c>
      <c r="E311" s="2">
        <v>33.5</v>
      </c>
      <c r="F311" s="2">
        <v>25</v>
      </c>
      <c r="G311" s="2">
        <v>40</v>
      </c>
      <c r="H311" s="2">
        <v>30</v>
      </c>
      <c r="I311" s="101">
        <v>1.05</v>
      </c>
      <c r="J311" s="101">
        <v>2.98</v>
      </c>
      <c r="K311" s="101">
        <v>4.66</v>
      </c>
      <c r="L311" s="101">
        <v>49</v>
      </c>
      <c r="M311" s="101">
        <v>11.07</v>
      </c>
      <c r="N311" s="101">
        <v>1.4</v>
      </c>
      <c r="O311" s="101">
        <v>3.98</v>
      </c>
      <c r="P311" s="101">
        <v>6.2</v>
      </c>
      <c r="Q311" s="101">
        <v>66</v>
      </c>
      <c r="R311" s="101">
        <v>14.7</v>
      </c>
      <c r="S311" s="3">
        <v>147</v>
      </c>
    </row>
    <row r="312" spans="1:19" ht="12.75">
      <c r="A312" s="2" t="s">
        <v>397</v>
      </c>
      <c r="B312" s="2">
        <v>25</v>
      </c>
      <c r="C312" s="2">
        <v>30</v>
      </c>
      <c r="D312" s="2" t="s">
        <v>39</v>
      </c>
      <c r="E312" s="2">
        <v>37.5</v>
      </c>
      <c r="F312" s="2">
        <v>30</v>
      </c>
      <c r="G312" s="2">
        <v>50</v>
      </c>
      <c r="H312" s="2">
        <v>40</v>
      </c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3">
        <v>409</v>
      </c>
    </row>
    <row r="313" spans="1:19" ht="12.75">
      <c r="A313" s="41" t="s">
        <v>548</v>
      </c>
      <c r="B313" s="2"/>
      <c r="C313" s="2"/>
      <c r="D313" s="2" t="s">
        <v>18</v>
      </c>
      <c r="E313" s="2">
        <v>7.5</v>
      </c>
      <c r="F313" s="2">
        <v>6</v>
      </c>
      <c r="G313" s="2">
        <v>9.6</v>
      </c>
      <c r="H313" s="2">
        <v>8</v>
      </c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3"/>
    </row>
    <row r="314" spans="1:19" ht="12.75">
      <c r="A314" s="41"/>
      <c r="B314" s="2"/>
      <c r="C314" s="2"/>
      <c r="D314" s="2" t="s">
        <v>16</v>
      </c>
      <c r="E314" s="2">
        <v>9.5</v>
      </c>
      <c r="F314" s="2">
        <v>7.5</v>
      </c>
      <c r="G314" s="2">
        <v>12.6</v>
      </c>
      <c r="H314" s="2">
        <v>10</v>
      </c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3"/>
    </row>
    <row r="315" spans="1:19" ht="12.75">
      <c r="A315" s="41"/>
      <c r="B315" s="2"/>
      <c r="C315" s="2"/>
      <c r="D315" s="2" t="s">
        <v>420</v>
      </c>
      <c r="E315" s="2">
        <v>24</v>
      </c>
      <c r="F315" s="2">
        <v>18</v>
      </c>
      <c r="G315" s="2">
        <v>32</v>
      </c>
      <c r="H315" s="2">
        <v>24</v>
      </c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3"/>
    </row>
    <row r="316" spans="1:19" ht="12.75">
      <c r="A316" s="41"/>
      <c r="B316" s="2"/>
      <c r="C316" s="2"/>
      <c r="D316" s="2" t="s">
        <v>421</v>
      </c>
      <c r="E316" s="2">
        <v>25.8</v>
      </c>
      <c r="F316" s="2">
        <v>18</v>
      </c>
      <c r="G316" s="2">
        <v>34.4</v>
      </c>
      <c r="H316" s="2">
        <v>24</v>
      </c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3"/>
    </row>
    <row r="317" spans="1:19" ht="12.75">
      <c r="A317" s="41"/>
      <c r="B317" s="2"/>
      <c r="C317" s="2"/>
      <c r="D317" s="2" t="s">
        <v>422</v>
      </c>
      <c r="E317" s="2">
        <v>27.7</v>
      </c>
      <c r="F317" s="2">
        <v>18</v>
      </c>
      <c r="G317" s="2">
        <v>36.9</v>
      </c>
      <c r="H317" s="2">
        <v>24</v>
      </c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3"/>
    </row>
    <row r="318" spans="1:19" ht="12.75">
      <c r="A318" s="41"/>
      <c r="B318" s="2"/>
      <c r="C318" s="2"/>
      <c r="D318" s="2" t="s">
        <v>423</v>
      </c>
      <c r="E318" s="2">
        <v>30</v>
      </c>
      <c r="F318" s="2">
        <v>18</v>
      </c>
      <c r="G318" s="2">
        <v>40</v>
      </c>
      <c r="H318" s="2">
        <v>24</v>
      </c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3"/>
    </row>
    <row r="319" spans="1:19" ht="12.75">
      <c r="A319" s="41"/>
      <c r="B319" s="2"/>
      <c r="C319" s="2"/>
      <c r="D319" s="2" t="s">
        <v>278</v>
      </c>
      <c r="E319" s="2">
        <v>2</v>
      </c>
      <c r="F319" s="2">
        <v>2</v>
      </c>
      <c r="G319" s="2">
        <v>3</v>
      </c>
      <c r="H319" s="2">
        <v>3</v>
      </c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3"/>
    </row>
    <row r="320" spans="1:19" ht="12.75">
      <c r="A320" s="41"/>
      <c r="B320" s="2"/>
      <c r="C320" s="2"/>
      <c r="D320" s="2" t="s">
        <v>43</v>
      </c>
      <c r="E320" s="2">
        <v>3</v>
      </c>
      <c r="F320" s="2">
        <v>3</v>
      </c>
      <c r="G320" s="2">
        <v>3.5</v>
      </c>
      <c r="H320" s="2">
        <v>3.5</v>
      </c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3"/>
    </row>
    <row r="321" spans="1:19" ht="12.75">
      <c r="A321" s="41"/>
      <c r="B321" s="2"/>
      <c r="C321" s="2"/>
      <c r="D321" s="2" t="s">
        <v>19</v>
      </c>
      <c r="E321" s="2">
        <v>8</v>
      </c>
      <c r="F321" s="2">
        <v>8</v>
      </c>
      <c r="G321" s="2">
        <v>10</v>
      </c>
      <c r="H321" s="2">
        <v>10</v>
      </c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3"/>
    </row>
    <row r="322" spans="1:19" ht="12.75">
      <c r="A322" s="41"/>
      <c r="B322" s="2"/>
      <c r="C322" s="2"/>
      <c r="D322" s="2" t="s">
        <v>598</v>
      </c>
      <c r="E322" s="2"/>
      <c r="F322" s="2">
        <v>120</v>
      </c>
      <c r="G322" s="2"/>
      <c r="H322" s="2">
        <v>160</v>
      </c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3"/>
    </row>
    <row r="323" spans="1:19" ht="12.75">
      <c r="A323" s="41" t="s">
        <v>189</v>
      </c>
      <c r="B323" s="2">
        <v>160</v>
      </c>
      <c r="C323" s="2">
        <v>200</v>
      </c>
      <c r="D323" s="2" t="s">
        <v>20</v>
      </c>
      <c r="E323" s="2">
        <v>97</v>
      </c>
      <c r="F323" s="2">
        <v>62.5</v>
      </c>
      <c r="G323" s="2">
        <v>110.9</v>
      </c>
      <c r="H323" s="2">
        <v>72.5</v>
      </c>
      <c r="I323" s="101">
        <v>18.9</v>
      </c>
      <c r="J323" s="101">
        <v>16.8</v>
      </c>
      <c r="K323" s="101">
        <v>12.1</v>
      </c>
      <c r="L323" s="101">
        <v>275</v>
      </c>
      <c r="M323" s="101">
        <v>5.5</v>
      </c>
      <c r="N323" s="101">
        <v>23.6</v>
      </c>
      <c r="O323" s="101">
        <v>21.1</v>
      </c>
      <c r="P323" s="101">
        <v>15.1</v>
      </c>
      <c r="Q323" s="101">
        <v>344</v>
      </c>
      <c r="R323" s="101">
        <v>6.9</v>
      </c>
      <c r="S323" s="3">
        <v>374</v>
      </c>
    </row>
    <row r="324" spans="1:19" ht="12.75">
      <c r="A324" s="41"/>
      <c r="B324" s="2"/>
      <c r="C324" s="2">
        <v>230</v>
      </c>
      <c r="D324" s="2" t="s">
        <v>420</v>
      </c>
      <c r="E324" s="2">
        <v>121.6</v>
      </c>
      <c r="F324" s="2">
        <v>91.2</v>
      </c>
      <c r="G324" s="2">
        <v>174.8</v>
      </c>
      <c r="H324" s="2">
        <v>129</v>
      </c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3"/>
    </row>
    <row r="325" spans="1:19" ht="12.75">
      <c r="A325" s="41"/>
      <c r="B325" s="2"/>
      <c r="C325" s="2"/>
      <c r="D325" s="2" t="s">
        <v>421</v>
      </c>
      <c r="E325" s="2">
        <v>130.6</v>
      </c>
      <c r="F325" s="2">
        <v>91.2</v>
      </c>
      <c r="G325" s="2">
        <v>187.7</v>
      </c>
      <c r="H325" s="2">
        <v>129</v>
      </c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3"/>
    </row>
    <row r="326" spans="1:19" ht="12.75">
      <c r="A326" s="41"/>
      <c r="B326" s="2"/>
      <c r="C326" s="2"/>
      <c r="D326" s="2" t="s">
        <v>422</v>
      </c>
      <c r="E326" s="2">
        <v>140.5</v>
      </c>
      <c r="F326" s="2">
        <v>91.2</v>
      </c>
      <c r="G326" s="2">
        <v>202</v>
      </c>
      <c r="H326" s="2">
        <v>129</v>
      </c>
      <c r="I326" s="101"/>
      <c r="J326" s="186" t="s">
        <v>558</v>
      </c>
      <c r="K326" s="101"/>
      <c r="L326" s="101"/>
      <c r="M326" s="101"/>
      <c r="N326" s="101"/>
      <c r="O326" s="101"/>
      <c r="P326" s="101"/>
      <c r="Q326" s="101"/>
      <c r="R326" s="101"/>
      <c r="S326" s="3"/>
    </row>
    <row r="327" spans="1:19" ht="12.75">
      <c r="A327" s="41"/>
      <c r="B327" s="2"/>
      <c r="C327" s="2"/>
      <c r="D327" s="2" t="s">
        <v>423</v>
      </c>
      <c r="E327" s="2">
        <v>152</v>
      </c>
      <c r="F327" s="2">
        <v>91.2</v>
      </c>
      <c r="G327" s="2">
        <v>218</v>
      </c>
      <c r="H327" s="2">
        <v>129</v>
      </c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3"/>
    </row>
    <row r="328" spans="1:19" ht="12.75">
      <c r="A328" s="41"/>
      <c r="B328" s="2"/>
      <c r="C328" s="2"/>
      <c r="D328" s="2" t="s">
        <v>504</v>
      </c>
      <c r="E328" s="2">
        <v>14</v>
      </c>
      <c r="F328" s="2">
        <v>12</v>
      </c>
      <c r="G328" s="2">
        <v>20.2</v>
      </c>
      <c r="H328" s="2">
        <v>17.3</v>
      </c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3"/>
    </row>
    <row r="329" spans="1:19" ht="12.75">
      <c r="A329" s="41"/>
      <c r="B329" s="2"/>
      <c r="C329" s="2"/>
      <c r="D329" s="2" t="s">
        <v>291</v>
      </c>
      <c r="E329" s="2">
        <v>6</v>
      </c>
      <c r="F329" s="2">
        <v>6</v>
      </c>
      <c r="G329" s="2">
        <v>7</v>
      </c>
      <c r="H329" s="2">
        <v>7</v>
      </c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3"/>
    </row>
    <row r="330" spans="1:19" ht="12.75">
      <c r="A330" s="41"/>
      <c r="B330" s="2"/>
      <c r="C330" s="2"/>
      <c r="D330" s="2" t="s">
        <v>16</v>
      </c>
      <c r="E330" s="2">
        <v>9.1</v>
      </c>
      <c r="F330" s="2">
        <v>7.3</v>
      </c>
      <c r="G330" s="2">
        <v>13.1</v>
      </c>
      <c r="H330" s="2">
        <v>10.5</v>
      </c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3"/>
    </row>
    <row r="331" spans="1:19" ht="12.75">
      <c r="A331" s="41"/>
      <c r="B331" s="2"/>
      <c r="C331" s="2"/>
      <c r="D331" s="1" t="s">
        <v>513</v>
      </c>
      <c r="E331" s="2">
        <v>1.5</v>
      </c>
      <c r="F331" s="2">
        <v>1.5</v>
      </c>
      <c r="G331" s="2">
        <v>2</v>
      </c>
      <c r="H331" s="2">
        <v>2</v>
      </c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3"/>
    </row>
    <row r="332" spans="1:19" ht="12.75">
      <c r="A332" s="41"/>
      <c r="B332" s="2"/>
      <c r="C332" s="2"/>
      <c r="D332" s="1" t="s">
        <v>624</v>
      </c>
      <c r="E332" s="2"/>
      <c r="F332" s="20">
        <v>40</v>
      </c>
      <c r="G332" s="20"/>
      <c r="H332" s="20">
        <v>45.7</v>
      </c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3"/>
    </row>
    <row r="333" spans="1:19" ht="12.75">
      <c r="A333" s="41"/>
      <c r="B333" s="2"/>
      <c r="C333" s="2"/>
      <c r="D333" s="1" t="s">
        <v>625</v>
      </c>
      <c r="E333" s="2"/>
      <c r="F333" s="2">
        <v>120</v>
      </c>
      <c r="G333" s="2"/>
      <c r="H333" s="2">
        <v>185</v>
      </c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3"/>
    </row>
    <row r="334" spans="1:19" ht="12.75">
      <c r="A334" s="17" t="s">
        <v>300</v>
      </c>
      <c r="B334" s="2">
        <v>150</v>
      </c>
      <c r="C334" s="2">
        <v>200</v>
      </c>
      <c r="D334" s="2" t="s">
        <v>101</v>
      </c>
      <c r="E334" s="2">
        <v>18</v>
      </c>
      <c r="F334" s="2">
        <v>18</v>
      </c>
      <c r="G334" s="2">
        <v>20</v>
      </c>
      <c r="H334" s="2">
        <v>20</v>
      </c>
      <c r="I334" s="101">
        <v>0.37</v>
      </c>
      <c r="J334" s="101">
        <v>0</v>
      </c>
      <c r="K334" s="101">
        <v>20.2</v>
      </c>
      <c r="L334" s="101">
        <v>85</v>
      </c>
      <c r="M334" s="101">
        <v>0.37</v>
      </c>
      <c r="N334" s="101">
        <v>0.5</v>
      </c>
      <c r="O334" s="101">
        <v>0</v>
      </c>
      <c r="P334" s="101">
        <v>27</v>
      </c>
      <c r="Q334" s="101">
        <v>110</v>
      </c>
      <c r="R334" s="101">
        <v>0.5</v>
      </c>
      <c r="S334" s="3">
        <v>527</v>
      </c>
    </row>
    <row r="335" spans="1:19" ht="12.75">
      <c r="A335" s="41" t="s">
        <v>301</v>
      </c>
      <c r="B335" s="41"/>
      <c r="C335" s="41"/>
      <c r="D335" s="2" t="s">
        <v>13</v>
      </c>
      <c r="E335" s="2">
        <v>8</v>
      </c>
      <c r="F335" s="2">
        <v>8</v>
      </c>
      <c r="G335" s="2">
        <v>10</v>
      </c>
      <c r="H335" s="2">
        <v>10</v>
      </c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3"/>
    </row>
    <row r="336" spans="1:19" ht="12.75">
      <c r="A336" s="41"/>
      <c r="B336" s="41"/>
      <c r="C336" s="41"/>
      <c r="D336" s="41" t="s">
        <v>56</v>
      </c>
      <c r="E336" s="2">
        <v>143</v>
      </c>
      <c r="F336" s="2">
        <v>143</v>
      </c>
      <c r="G336" s="2">
        <v>190</v>
      </c>
      <c r="H336" s="2">
        <v>190</v>
      </c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41"/>
    </row>
    <row r="337" spans="1:19" ht="12.75">
      <c r="A337" s="2" t="s">
        <v>21</v>
      </c>
      <c r="B337" s="13" t="s">
        <v>248</v>
      </c>
      <c r="C337" s="13" t="s">
        <v>93</v>
      </c>
      <c r="D337" s="2" t="s">
        <v>169</v>
      </c>
      <c r="E337" s="13">
        <v>20</v>
      </c>
      <c r="F337" s="13">
        <v>20</v>
      </c>
      <c r="G337" s="13">
        <v>30</v>
      </c>
      <c r="H337" s="13">
        <v>30</v>
      </c>
      <c r="I337" s="99">
        <v>1.52</v>
      </c>
      <c r="J337" s="99">
        <v>0.16</v>
      </c>
      <c r="K337" s="99">
        <v>9.84</v>
      </c>
      <c r="L337" s="99">
        <v>47</v>
      </c>
      <c r="M337" s="99">
        <v>0</v>
      </c>
      <c r="N337" s="99">
        <v>2.28</v>
      </c>
      <c r="O337" s="99">
        <v>0.24</v>
      </c>
      <c r="P337" s="99">
        <v>14.76</v>
      </c>
      <c r="Q337" s="99">
        <v>70</v>
      </c>
      <c r="R337" s="99">
        <v>0</v>
      </c>
      <c r="S337" s="3">
        <v>114</v>
      </c>
    </row>
    <row r="338" spans="1:19" ht="12.75">
      <c r="A338" s="2" t="s">
        <v>49</v>
      </c>
      <c r="B338" s="1"/>
      <c r="C338" s="1"/>
      <c r="D338" s="2" t="s">
        <v>22</v>
      </c>
      <c r="E338" s="13">
        <v>20</v>
      </c>
      <c r="F338" s="13">
        <v>20</v>
      </c>
      <c r="G338" s="13">
        <v>25</v>
      </c>
      <c r="H338" s="13">
        <v>25</v>
      </c>
      <c r="I338" s="99">
        <v>1.32</v>
      </c>
      <c r="J338" s="99">
        <v>0.24</v>
      </c>
      <c r="K338" s="99">
        <v>6.68</v>
      </c>
      <c r="L338" s="99">
        <v>34</v>
      </c>
      <c r="M338" s="99">
        <v>0</v>
      </c>
      <c r="N338" s="99">
        <v>1.65</v>
      </c>
      <c r="O338" s="99">
        <v>0.3</v>
      </c>
      <c r="P338" s="99">
        <v>8.35</v>
      </c>
      <c r="Q338" s="99">
        <v>43</v>
      </c>
      <c r="R338" s="99">
        <v>0</v>
      </c>
      <c r="S338" s="3">
        <v>115</v>
      </c>
    </row>
    <row r="339" spans="1:19" ht="12.75">
      <c r="A339" s="226" t="s">
        <v>23</v>
      </c>
      <c r="B339" s="227"/>
      <c r="C339" s="227"/>
      <c r="D339" s="227"/>
      <c r="E339" s="227"/>
      <c r="F339" s="227"/>
      <c r="G339" s="227"/>
      <c r="H339" s="227"/>
      <c r="I339" s="4">
        <f aca="true" t="shared" si="20" ref="I339:R339">SUM(I303:I338)</f>
        <v>24.4</v>
      </c>
      <c r="J339" s="4">
        <f t="shared" si="20"/>
        <v>22.88</v>
      </c>
      <c r="K339" s="4">
        <f t="shared" si="20"/>
        <v>62.18</v>
      </c>
      <c r="L339" s="4">
        <f t="shared" si="20"/>
        <v>554</v>
      </c>
      <c r="M339" s="4">
        <f t="shared" si="20"/>
        <v>22.02</v>
      </c>
      <c r="N339" s="4">
        <f t="shared" si="20"/>
        <v>31.23</v>
      </c>
      <c r="O339" s="4">
        <f t="shared" si="20"/>
        <v>31.37</v>
      </c>
      <c r="P339" s="4">
        <f t="shared" si="20"/>
        <v>84.50999999999999</v>
      </c>
      <c r="Q339" s="4">
        <f t="shared" si="20"/>
        <v>730</v>
      </c>
      <c r="R339" s="4">
        <f t="shared" si="20"/>
        <v>28.199999999999996</v>
      </c>
      <c r="S339" s="3"/>
    </row>
    <row r="340" spans="1:19" ht="12.75">
      <c r="A340" s="226" t="s">
        <v>24</v>
      </c>
      <c r="B340" s="227"/>
      <c r="C340" s="227"/>
      <c r="D340" s="228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</row>
    <row r="341" spans="1:19" ht="12.75">
      <c r="A341" s="51" t="s">
        <v>53</v>
      </c>
      <c r="B341" s="51">
        <v>180</v>
      </c>
      <c r="C341" s="51">
        <v>200</v>
      </c>
      <c r="D341" s="51" t="s">
        <v>11</v>
      </c>
      <c r="E341" s="82">
        <v>190</v>
      </c>
      <c r="F341" s="82">
        <v>180</v>
      </c>
      <c r="G341" s="82">
        <v>205</v>
      </c>
      <c r="H341" s="82">
        <v>200</v>
      </c>
      <c r="I341" s="187">
        <v>5.2</v>
      </c>
      <c r="J341" s="187">
        <v>3.4</v>
      </c>
      <c r="K341" s="187">
        <v>8.6</v>
      </c>
      <c r="L341" s="187">
        <v>95</v>
      </c>
      <c r="M341" s="187">
        <v>2.3</v>
      </c>
      <c r="N341" s="187">
        <v>5.8</v>
      </c>
      <c r="O341" s="187">
        <v>5</v>
      </c>
      <c r="P341" s="187">
        <v>9.6</v>
      </c>
      <c r="Q341" s="187">
        <v>106</v>
      </c>
      <c r="R341" s="182">
        <v>2.6</v>
      </c>
      <c r="S341" s="72">
        <v>534</v>
      </c>
    </row>
    <row r="342" spans="1:19" ht="12.75">
      <c r="A342" s="1" t="s">
        <v>238</v>
      </c>
      <c r="B342" s="2">
        <v>15</v>
      </c>
      <c r="C342" s="2">
        <v>33</v>
      </c>
      <c r="D342" s="2" t="s">
        <v>70</v>
      </c>
      <c r="E342" s="13">
        <v>15</v>
      </c>
      <c r="F342" s="13">
        <v>15</v>
      </c>
      <c r="G342" s="13">
        <v>33</v>
      </c>
      <c r="H342" s="13">
        <v>33</v>
      </c>
      <c r="I342" s="99">
        <v>1</v>
      </c>
      <c r="J342" s="99">
        <v>1.4</v>
      </c>
      <c r="K342" s="99">
        <v>11</v>
      </c>
      <c r="L342" s="188">
        <v>64</v>
      </c>
      <c r="M342" s="99">
        <v>0</v>
      </c>
      <c r="N342" s="198">
        <v>2.2</v>
      </c>
      <c r="O342" s="198">
        <v>2.9</v>
      </c>
      <c r="P342" s="198">
        <v>22.2</v>
      </c>
      <c r="Q342" s="188">
        <v>125</v>
      </c>
      <c r="R342" s="199">
        <v>0</v>
      </c>
      <c r="S342" s="3">
        <v>609</v>
      </c>
    </row>
    <row r="343" spans="1:19" ht="12.75">
      <c r="A343" s="1" t="s">
        <v>28</v>
      </c>
      <c r="B343" s="13">
        <v>70</v>
      </c>
      <c r="C343" s="13">
        <v>70</v>
      </c>
      <c r="D343" s="2" t="s">
        <v>29</v>
      </c>
      <c r="E343" s="13">
        <v>70</v>
      </c>
      <c r="F343" s="13">
        <v>70</v>
      </c>
      <c r="G343" s="13">
        <v>70</v>
      </c>
      <c r="H343" s="13">
        <v>70</v>
      </c>
      <c r="I343" s="193">
        <v>0.28</v>
      </c>
      <c r="J343" s="193">
        <v>0.28</v>
      </c>
      <c r="K343" s="193">
        <v>6.88</v>
      </c>
      <c r="L343" s="193">
        <v>32</v>
      </c>
      <c r="M343" s="193">
        <v>7</v>
      </c>
      <c r="N343" s="193">
        <v>0.28</v>
      </c>
      <c r="O343" s="193">
        <v>0.28</v>
      </c>
      <c r="P343" s="193">
        <v>6.88</v>
      </c>
      <c r="Q343" s="193">
        <v>32</v>
      </c>
      <c r="R343" s="193">
        <v>7</v>
      </c>
      <c r="S343" s="3">
        <v>118</v>
      </c>
    </row>
    <row r="344" spans="1:19" ht="12.75">
      <c r="A344" s="230" t="s">
        <v>30</v>
      </c>
      <c r="B344" s="230"/>
      <c r="C344" s="230"/>
      <c r="D344" s="230"/>
      <c r="E344" s="230"/>
      <c r="F344" s="230"/>
      <c r="G344" s="230"/>
      <c r="H344" s="230"/>
      <c r="I344" s="4">
        <f>SUM(I341:I343)</f>
        <v>6.48</v>
      </c>
      <c r="J344" s="4">
        <f aca="true" t="shared" si="21" ref="J344:R344">SUM(J341:J343)</f>
        <v>5.08</v>
      </c>
      <c r="K344" s="4">
        <f t="shared" si="21"/>
        <v>26.48</v>
      </c>
      <c r="L344" s="4">
        <f t="shared" si="21"/>
        <v>191</v>
      </c>
      <c r="M344" s="4">
        <f t="shared" si="21"/>
        <v>9.3</v>
      </c>
      <c r="N344" s="4">
        <f t="shared" si="21"/>
        <v>8.28</v>
      </c>
      <c r="O344" s="4">
        <f t="shared" si="21"/>
        <v>8.18</v>
      </c>
      <c r="P344" s="4">
        <f t="shared" si="21"/>
        <v>38.68</v>
      </c>
      <c r="Q344" s="4">
        <f t="shared" si="21"/>
        <v>263</v>
      </c>
      <c r="R344" s="4">
        <f t="shared" si="21"/>
        <v>9.6</v>
      </c>
      <c r="S344" s="3"/>
    </row>
    <row r="345" spans="1:19" ht="12.75">
      <c r="A345" s="230" t="s">
        <v>31</v>
      </c>
      <c r="B345" s="231"/>
      <c r="C345" s="231"/>
      <c r="D345" s="231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</row>
    <row r="346" spans="1:19" ht="12.75">
      <c r="A346" s="2" t="s">
        <v>304</v>
      </c>
      <c r="B346" s="13" t="s">
        <v>129</v>
      </c>
      <c r="C346" s="13" t="s">
        <v>532</v>
      </c>
      <c r="D346" s="2" t="s">
        <v>27</v>
      </c>
      <c r="E346" s="2">
        <v>106.4</v>
      </c>
      <c r="F346" s="2">
        <v>105</v>
      </c>
      <c r="G346" s="2">
        <v>136.8</v>
      </c>
      <c r="H346" s="2">
        <v>135</v>
      </c>
      <c r="I346" s="101">
        <v>19.3</v>
      </c>
      <c r="J346" s="101">
        <v>18.3</v>
      </c>
      <c r="K346" s="101">
        <v>29.5</v>
      </c>
      <c r="L346" s="101">
        <v>213</v>
      </c>
      <c r="M346" s="101">
        <v>0.28</v>
      </c>
      <c r="N346" s="101">
        <v>24.8</v>
      </c>
      <c r="O346" s="101">
        <v>23.5</v>
      </c>
      <c r="P346" s="101">
        <v>37.9</v>
      </c>
      <c r="Q346" s="101">
        <v>277</v>
      </c>
      <c r="R346" s="101">
        <v>0.36</v>
      </c>
      <c r="S346" s="3">
        <v>325</v>
      </c>
    </row>
    <row r="347" spans="1:19" ht="12.75">
      <c r="A347" s="17" t="s">
        <v>305</v>
      </c>
      <c r="B347" s="41"/>
      <c r="C347" s="41"/>
      <c r="D347" s="2" t="s">
        <v>307</v>
      </c>
      <c r="E347" s="2">
        <v>9</v>
      </c>
      <c r="F347" s="2">
        <v>9</v>
      </c>
      <c r="G347" s="2">
        <v>13</v>
      </c>
      <c r="H347" s="2">
        <v>13</v>
      </c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3"/>
    </row>
    <row r="348" spans="1:19" ht="12.75">
      <c r="A348" s="41" t="s">
        <v>319</v>
      </c>
      <c r="B348" s="41"/>
      <c r="C348" s="41"/>
      <c r="D348" s="2" t="s">
        <v>417</v>
      </c>
      <c r="E348" s="2">
        <v>14.2</v>
      </c>
      <c r="F348" s="2">
        <v>13</v>
      </c>
      <c r="G348" s="2">
        <v>15.5</v>
      </c>
      <c r="H348" s="2">
        <v>13.4</v>
      </c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3"/>
    </row>
    <row r="349" spans="1:19" ht="12.75">
      <c r="A349" s="41"/>
      <c r="B349" s="41"/>
      <c r="C349" s="41"/>
      <c r="D349" s="2" t="s">
        <v>13</v>
      </c>
      <c r="E349" s="2">
        <v>8</v>
      </c>
      <c r="F349" s="2">
        <v>8</v>
      </c>
      <c r="G349" s="2">
        <v>10</v>
      </c>
      <c r="H349" s="2">
        <v>10</v>
      </c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3"/>
    </row>
    <row r="350" spans="1:19" ht="12.75">
      <c r="A350" s="41"/>
      <c r="B350" s="41"/>
      <c r="C350" s="41"/>
      <c r="D350" s="2" t="s">
        <v>249</v>
      </c>
      <c r="E350" s="2">
        <v>4</v>
      </c>
      <c r="F350" s="2">
        <v>4</v>
      </c>
      <c r="G350" s="2">
        <v>8</v>
      </c>
      <c r="H350" s="2">
        <v>8</v>
      </c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3"/>
    </row>
    <row r="351" spans="1:19" ht="12.75">
      <c r="A351" s="41"/>
      <c r="B351" s="41"/>
      <c r="C351" s="41"/>
      <c r="D351" s="2" t="s">
        <v>291</v>
      </c>
      <c r="E351" s="2">
        <v>4.5</v>
      </c>
      <c r="F351" s="2">
        <v>4.5</v>
      </c>
      <c r="G351" s="2">
        <v>5</v>
      </c>
      <c r="H351" s="2">
        <v>5</v>
      </c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3"/>
    </row>
    <row r="352" spans="1:19" ht="12.75">
      <c r="A352" s="41"/>
      <c r="B352" s="41"/>
      <c r="C352" s="41"/>
      <c r="D352" s="2" t="s">
        <v>306</v>
      </c>
      <c r="E352" s="2">
        <v>3.7</v>
      </c>
      <c r="F352" s="2">
        <v>3.7</v>
      </c>
      <c r="G352" s="2">
        <v>5</v>
      </c>
      <c r="H352" s="2">
        <v>5</v>
      </c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3"/>
    </row>
    <row r="353" spans="1:19" ht="12.75">
      <c r="A353" s="41"/>
      <c r="B353" s="41"/>
      <c r="C353" s="41"/>
      <c r="D353" s="2" t="s">
        <v>19</v>
      </c>
      <c r="E353" s="2">
        <v>3</v>
      </c>
      <c r="F353" s="2">
        <v>3</v>
      </c>
      <c r="G353" s="2">
        <v>10</v>
      </c>
      <c r="H353" s="2">
        <v>10</v>
      </c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3"/>
    </row>
    <row r="354" spans="1:19" ht="12.75">
      <c r="A354" s="41"/>
      <c r="B354" s="41"/>
      <c r="C354" s="41"/>
      <c r="D354" s="49" t="s">
        <v>275</v>
      </c>
      <c r="E354" s="19"/>
      <c r="F354" s="49">
        <v>50</v>
      </c>
      <c r="G354" s="49"/>
      <c r="H354" s="49">
        <v>50</v>
      </c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3">
        <v>449</v>
      </c>
    </row>
    <row r="355" spans="1:19" ht="12.75">
      <c r="A355" s="41"/>
      <c r="B355" s="41"/>
      <c r="C355" s="41"/>
      <c r="D355" s="2" t="s">
        <v>11</v>
      </c>
      <c r="E355" s="2">
        <v>37.5</v>
      </c>
      <c r="F355" s="2">
        <v>37.5</v>
      </c>
      <c r="G355" s="2">
        <v>37.5</v>
      </c>
      <c r="H355" s="2">
        <v>37.5</v>
      </c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3"/>
    </row>
    <row r="356" spans="1:19" ht="12.75">
      <c r="A356" s="41"/>
      <c r="B356" s="41"/>
      <c r="C356" s="41"/>
      <c r="D356" s="2" t="s">
        <v>56</v>
      </c>
      <c r="E356" s="2">
        <v>12.5</v>
      </c>
      <c r="F356" s="2">
        <v>12.5</v>
      </c>
      <c r="G356" s="2">
        <v>12.5</v>
      </c>
      <c r="H356" s="2">
        <v>12.5</v>
      </c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3"/>
    </row>
    <row r="357" spans="1:19" ht="12.75">
      <c r="A357" s="41"/>
      <c r="B357" s="41"/>
      <c r="C357" s="41"/>
      <c r="D357" s="2" t="s">
        <v>66</v>
      </c>
      <c r="E357" s="2">
        <v>2</v>
      </c>
      <c r="F357" s="2">
        <v>2</v>
      </c>
      <c r="G357" s="2">
        <v>2</v>
      </c>
      <c r="H357" s="2">
        <v>2</v>
      </c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3"/>
    </row>
    <row r="358" spans="1:19" ht="12.75">
      <c r="A358" s="41"/>
      <c r="B358" s="41"/>
      <c r="C358" s="41"/>
      <c r="D358" s="2" t="s">
        <v>40</v>
      </c>
      <c r="E358" s="2">
        <v>2</v>
      </c>
      <c r="F358" s="2">
        <v>2</v>
      </c>
      <c r="G358" s="2">
        <v>2</v>
      </c>
      <c r="H358" s="2">
        <v>2</v>
      </c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3"/>
    </row>
    <row r="359" spans="1:19" ht="12.75">
      <c r="A359" s="41"/>
      <c r="B359" s="41"/>
      <c r="C359" s="41"/>
      <c r="D359" s="5" t="s">
        <v>13</v>
      </c>
      <c r="E359" s="2">
        <v>5</v>
      </c>
      <c r="F359" s="2">
        <v>5</v>
      </c>
      <c r="G359" s="2">
        <v>5</v>
      </c>
      <c r="H359" s="2">
        <v>5</v>
      </c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3"/>
    </row>
    <row r="360" spans="1:19" ht="12.75">
      <c r="A360" s="2" t="s">
        <v>302</v>
      </c>
      <c r="B360" s="2" t="s">
        <v>228</v>
      </c>
      <c r="C360" s="2" t="s">
        <v>607</v>
      </c>
      <c r="D360" s="51" t="s">
        <v>280</v>
      </c>
      <c r="E360" s="13" t="s">
        <v>279</v>
      </c>
      <c r="F360" s="13" t="s">
        <v>279</v>
      </c>
      <c r="G360" s="13" t="s">
        <v>585</v>
      </c>
      <c r="H360" s="13" t="s">
        <v>585</v>
      </c>
      <c r="I360" s="99">
        <v>0.07</v>
      </c>
      <c r="J360" s="99">
        <v>0</v>
      </c>
      <c r="K360" s="99">
        <v>11.2</v>
      </c>
      <c r="L360" s="99">
        <v>45</v>
      </c>
      <c r="M360" s="99">
        <v>1.05</v>
      </c>
      <c r="N360" s="99">
        <v>0.09</v>
      </c>
      <c r="O360" s="99">
        <v>0</v>
      </c>
      <c r="P360" s="99">
        <v>13.6</v>
      </c>
      <c r="Q360" s="99">
        <v>54</v>
      </c>
      <c r="R360" s="99">
        <v>1.2</v>
      </c>
      <c r="S360" s="1">
        <v>505</v>
      </c>
    </row>
    <row r="361" spans="1:19" ht="12.75">
      <c r="A361" s="41"/>
      <c r="B361" s="2"/>
      <c r="C361" s="2"/>
      <c r="D361" s="2" t="s">
        <v>13</v>
      </c>
      <c r="E361" s="2">
        <v>9.5</v>
      </c>
      <c r="F361" s="2">
        <v>9.5</v>
      </c>
      <c r="G361" s="2">
        <v>10.5</v>
      </c>
      <c r="H361" s="2">
        <v>10.5</v>
      </c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"/>
    </row>
    <row r="362" spans="1:19" ht="12.75">
      <c r="A362" s="41"/>
      <c r="B362" s="2"/>
      <c r="C362" s="2"/>
      <c r="D362" s="2" t="s">
        <v>56</v>
      </c>
      <c r="E362" s="2">
        <v>131</v>
      </c>
      <c r="F362" s="2">
        <v>131</v>
      </c>
      <c r="G362" s="2">
        <v>175</v>
      </c>
      <c r="H362" s="2">
        <v>175</v>
      </c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3"/>
    </row>
    <row r="363" spans="1:19" ht="12.75">
      <c r="A363" s="41"/>
      <c r="B363" s="2"/>
      <c r="C363" s="2"/>
      <c r="D363" s="2" t="s">
        <v>303</v>
      </c>
      <c r="E363" s="2">
        <v>8</v>
      </c>
      <c r="F363" s="2">
        <v>7</v>
      </c>
      <c r="G363" s="2">
        <v>8</v>
      </c>
      <c r="H363" s="2">
        <v>7</v>
      </c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3"/>
    </row>
    <row r="364" spans="1:19" ht="12.75">
      <c r="A364" s="2" t="s">
        <v>169</v>
      </c>
      <c r="B364" s="2" t="s">
        <v>244</v>
      </c>
      <c r="C364" s="2" t="s">
        <v>250</v>
      </c>
      <c r="D364" s="2" t="s">
        <v>44</v>
      </c>
      <c r="E364" s="2">
        <v>15</v>
      </c>
      <c r="F364" s="2">
        <v>15</v>
      </c>
      <c r="G364" s="2">
        <v>15</v>
      </c>
      <c r="H364" s="2">
        <v>15</v>
      </c>
      <c r="I364" s="99">
        <v>1.14</v>
      </c>
      <c r="J364" s="99">
        <v>0.12</v>
      </c>
      <c r="K364" s="99">
        <v>7.38</v>
      </c>
      <c r="L364" s="99">
        <v>35</v>
      </c>
      <c r="M364" s="99">
        <v>0</v>
      </c>
      <c r="N364" s="99">
        <v>1.14</v>
      </c>
      <c r="O364" s="99">
        <v>0.12</v>
      </c>
      <c r="P364" s="99">
        <v>7.38</v>
      </c>
      <c r="Q364" s="99">
        <v>35</v>
      </c>
      <c r="R364" s="99">
        <v>0</v>
      </c>
      <c r="S364" s="3">
        <v>114</v>
      </c>
    </row>
    <row r="365" spans="1:19" ht="12.75">
      <c r="A365" s="2" t="s">
        <v>22</v>
      </c>
      <c r="B365" s="2"/>
      <c r="C365" s="2"/>
      <c r="D365" s="2" t="s">
        <v>22</v>
      </c>
      <c r="E365" s="2">
        <v>20</v>
      </c>
      <c r="F365" s="2">
        <v>20</v>
      </c>
      <c r="G365" s="2">
        <v>25</v>
      </c>
      <c r="H365" s="2">
        <v>25</v>
      </c>
      <c r="I365" s="99">
        <v>1.32</v>
      </c>
      <c r="J365" s="99">
        <v>0.24</v>
      </c>
      <c r="K365" s="99">
        <v>6.68</v>
      </c>
      <c r="L365" s="99">
        <v>34</v>
      </c>
      <c r="M365" s="99">
        <v>0</v>
      </c>
      <c r="N365" s="99">
        <v>1.65</v>
      </c>
      <c r="O365" s="99">
        <v>0.3</v>
      </c>
      <c r="P365" s="99">
        <v>8.35</v>
      </c>
      <c r="Q365" s="99">
        <v>43</v>
      </c>
      <c r="R365" s="99">
        <v>0</v>
      </c>
      <c r="S365" s="3">
        <v>115</v>
      </c>
    </row>
    <row r="366" spans="1:19" ht="12.75">
      <c r="A366" s="230" t="s">
        <v>45</v>
      </c>
      <c r="B366" s="230"/>
      <c r="C366" s="230"/>
      <c r="D366" s="230"/>
      <c r="E366" s="230"/>
      <c r="F366" s="230"/>
      <c r="G366" s="230"/>
      <c r="H366" s="230"/>
      <c r="I366" s="46">
        <f>SUM(I346:I365)</f>
        <v>21.830000000000002</v>
      </c>
      <c r="J366" s="46">
        <f aca="true" t="shared" si="22" ref="J366:R366">SUM(J346:J365)</f>
        <v>18.66</v>
      </c>
      <c r="K366" s="46">
        <f t="shared" si="22"/>
        <v>54.760000000000005</v>
      </c>
      <c r="L366" s="46">
        <f t="shared" si="22"/>
        <v>327</v>
      </c>
      <c r="M366" s="46">
        <f t="shared" si="22"/>
        <v>1.33</v>
      </c>
      <c r="N366" s="46">
        <f t="shared" si="22"/>
        <v>27.68</v>
      </c>
      <c r="O366" s="46">
        <f t="shared" si="22"/>
        <v>23.92</v>
      </c>
      <c r="P366" s="46">
        <f t="shared" si="22"/>
        <v>67.23</v>
      </c>
      <c r="Q366" s="46">
        <f t="shared" si="22"/>
        <v>409</v>
      </c>
      <c r="R366" s="46">
        <f t="shared" si="22"/>
        <v>1.56</v>
      </c>
      <c r="S366" s="1"/>
    </row>
    <row r="367" spans="1:19" ht="15">
      <c r="A367" s="230" t="s">
        <v>36</v>
      </c>
      <c r="B367" s="230"/>
      <c r="C367" s="230"/>
      <c r="D367" s="230"/>
      <c r="E367" s="230"/>
      <c r="F367" s="230"/>
      <c r="G367" s="230"/>
      <c r="H367" s="230"/>
      <c r="I367" s="128">
        <f aca="true" t="shared" si="23" ref="I367:R367">I366+I344+I339+I301+I298</f>
        <v>65.57</v>
      </c>
      <c r="J367" s="128">
        <f t="shared" si="23"/>
        <v>61.95</v>
      </c>
      <c r="K367" s="128">
        <f t="shared" si="23"/>
        <v>198.19</v>
      </c>
      <c r="L367" s="128">
        <f t="shared" si="23"/>
        <v>1492</v>
      </c>
      <c r="M367" s="128">
        <f t="shared" si="23"/>
        <v>37.98</v>
      </c>
      <c r="N367" s="128">
        <f t="shared" si="23"/>
        <v>82.71</v>
      </c>
      <c r="O367" s="128">
        <f t="shared" si="23"/>
        <v>80.74</v>
      </c>
      <c r="P367" s="128">
        <f t="shared" si="23"/>
        <v>256.65</v>
      </c>
      <c r="Q367" s="128">
        <f t="shared" si="23"/>
        <v>1897</v>
      </c>
      <c r="R367" s="128">
        <f t="shared" si="23"/>
        <v>44.88</v>
      </c>
      <c r="S367" s="72"/>
    </row>
    <row r="368" spans="1:19" ht="12.75">
      <c r="A368" s="226" t="s">
        <v>667</v>
      </c>
      <c r="B368" s="227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  <c r="P368" s="227"/>
      <c r="Q368" s="228"/>
      <c r="R368" s="1"/>
      <c r="S368" s="1"/>
    </row>
    <row r="369" spans="1:19" ht="12.75">
      <c r="A369" s="217" t="s">
        <v>285</v>
      </c>
      <c r="B369" s="229"/>
      <c r="C369" s="229"/>
      <c r="D369" s="2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26" t="s">
        <v>320</v>
      </c>
      <c r="B370" s="26">
        <v>150</v>
      </c>
      <c r="C370" s="26">
        <v>200</v>
      </c>
      <c r="D370" s="26" t="s">
        <v>281</v>
      </c>
      <c r="E370" s="27">
        <v>16</v>
      </c>
      <c r="F370" s="27">
        <v>16</v>
      </c>
      <c r="G370" s="27">
        <v>24</v>
      </c>
      <c r="H370" s="27">
        <v>24</v>
      </c>
      <c r="I370" s="100">
        <v>5.1</v>
      </c>
      <c r="J370" s="100">
        <v>5.7</v>
      </c>
      <c r="K370" s="100">
        <v>25.3</v>
      </c>
      <c r="L370" s="100">
        <v>161</v>
      </c>
      <c r="M370" s="100">
        <v>1.38</v>
      </c>
      <c r="N370" s="100">
        <v>6.8</v>
      </c>
      <c r="O370" s="100">
        <v>7.6</v>
      </c>
      <c r="P370" s="100">
        <v>33.86</v>
      </c>
      <c r="Q370" s="100">
        <v>215</v>
      </c>
      <c r="R370" s="100">
        <v>1.38</v>
      </c>
      <c r="S370" s="56">
        <v>268</v>
      </c>
    </row>
    <row r="371" spans="1:19" ht="12.75">
      <c r="A371" s="54" t="s">
        <v>132</v>
      </c>
      <c r="B371" s="26"/>
      <c r="C371" s="26"/>
      <c r="D371" s="26" t="s">
        <v>11</v>
      </c>
      <c r="E371" s="27">
        <v>100</v>
      </c>
      <c r="F371" s="27">
        <v>100</v>
      </c>
      <c r="G371" s="27">
        <v>120</v>
      </c>
      <c r="H371" s="27">
        <v>120</v>
      </c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6"/>
    </row>
    <row r="372" spans="1:19" ht="12.75">
      <c r="A372" s="54"/>
      <c r="B372" s="26"/>
      <c r="C372" s="26"/>
      <c r="D372" s="26" t="s">
        <v>56</v>
      </c>
      <c r="E372" s="27">
        <v>33</v>
      </c>
      <c r="F372" s="27">
        <v>33</v>
      </c>
      <c r="G372" s="27">
        <v>65</v>
      </c>
      <c r="H372" s="27">
        <v>65</v>
      </c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6"/>
    </row>
    <row r="373" spans="1:19" ht="12.75">
      <c r="A373" s="54"/>
      <c r="B373" s="26"/>
      <c r="C373" s="26"/>
      <c r="D373" s="26" t="s">
        <v>13</v>
      </c>
      <c r="E373" s="27">
        <v>4</v>
      </c>
      <c r="F373" s="27">
        <v>4</v>
      </c>
      <c r="G373" s="27">
        <v>4.5</v>
      </c>
      <c r="H373" s="27">
        <v>4.5</v>
      </c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6"/>
    </row>
    <row r="374" spans="1:19" ht="14.25" customHeight="1">
      <c r="A374" s="54"/>
      <c r="B374" s="26"/>
      <c r="C374" s="26"/>
      <c r="D374" s="26" t="s">
        <v>40</v>
      </c>
      <c r="E374" s="27">
        <v>4</v>
      </c>
      <c r="F374" s="27">
        <v>4</v>
      </c>
      <c r="G374" s="27">
        <v>5</v>
      </c>
      <c r="H374" s="27">
        <v>5</v>
      </c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6"/>
    </row>
    <row r="375" spans="1:19" ht="12.75" hidden="1">
      <c r="A375" s="42" t="s">
        <v>263</v>
      </c>
      <c r="B375" s="17">
        <v>150</v>
      </c>
      <c r="C375" s="17">
        <v>200</v>
      </c>
      <c r="D375" s="17" t="s">
        <v>293</v>
      </c>
      <c r="E375" s="13">
        <v>1.5</v>
      </c>
      <c r="F375" s="13">
        <v>15</v>
      </c>
      <c r="G375" s="13">
        <v>2</v>
      </c>
      <c r="H375" s="13">
        <v>2</v>
      </c>
      <c r="I375" s="43">
        <v>2.4</v>
      </c>
      <c r="J375" s="43">
        <v>2.02</v>
      </c>
      <c r="K375" s="43">
        <v>11.9</v>
      </c>
      <c r="L375" s="43">
        <v>59.2</v>
      </c>
      <c r="M375" s="43">
        <v>0.97</v>
      </c>
      <c r="N375" s="43">
        <v>3.2</v>
      </c>
      <c r="O375" s="43">
        <v>2.7</v>
      </c>
      <c r="P375" s="43">
        <v>15.9</v>
      </c>
      <c r="Q375" s="43">
        <v>79</v>
      </c>
      <c r="R375" s="43">
        <v>1.3</v>
      </c>
      <c r="S375" s="55">
        <v>514</v>
      </c>
    </row>
    <row r="376" spans="1:19" ht="12.75">
      <c r="A376" s="42" t="s">
        <v>263</v>
      </c>
      <c r="B376" s="17">
        <v>150</v>
      </c>
      <c r="C376" s="17">
        <v>200</v>
      </c>
      <c r="D376" s="17" t="s">
        <v>293</v>
      </c>
      <c r="E376" s="13">
        <v>1.6</v>
      </c>
      <c r="F376" s="13">
        <v>1.6</v>
      </c>
      <c r="G376" s="13">
        <v>2</v>
      </c>
      <c r="H376" s="13">
        <v>2</v>
      </c>
      <c r="I376" s="99">
        <v>2.15</v>
      </c>
      <c r="J376" s="99">
        <v>1.46</v>
      </c>
      <c r="K376" s="99">
        <v>15.5</v>
      </c>
      <c r="L376" s="99">
        <v>84</v>
      </c>
      <c r="M376" s="99">
        <v>0.28</v>
      </c>
      <c r="N376" s="99">
        <v>2.86</v>
      </c>
      <c r="O376" s="99">
        <v>1.9</v>
      </c>
      <c r="P376" s="99">
        <v>20.1</v>
      </c>
      <c r="Q376" s="99">
        <v>112</v>
      </c>
      <c r="R376" s="99">
        <v>0.37</v>
      </c>
      <c r="S376" s="36">
        <v>396</v>
      </c>
    </row>
    <row r="377" spans="1:19" ht="12.75">
      <c r="A377" s="42" t="s">
        <v>576</v>
      </c>
      <c r="B377" s="17"/>
      <c r="C377" s="17"/>
      <c r="D377" s="42" t="s">
        <v>577</v>
      </c>
      <c r="E377" s="13">
        <v>28</v>
      </c>
      <c r="F377" s="13">
        <v>28</v>
      </c>
      <c r="G377" s="13">
        <v>37</v>
      </c>
      <c r="H377" s="13">
        <v>37</v>
      </c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36"/>
    </row>
    <row r="378" spans="1:19" ht="12.75">
      <c r="A378" s="42"/>
      <c r="B378" s="17"/>
      <c r="C378" s="17"/>
      <c r="D378" s="48" t="s">
        <v>580</v>
      </c>
      <c r="E378" s="50"/>
      <c r="F378" s="50">
        <v>70</v>
      </c>
      <c r="G378" s="50"/>
      <c r="H378" s="50">
        <v>92.5</v>
      </c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36"/>
    </row>
    <row r="379" spans="1:19" ht="12.75">
      <c r="A379" s="42"/>
      <c r="B379" s="17"/>
      <c r="C379" s="17"/>
      <c r="D379" s="42" t="s">
        <v>56</v>
      </c>
      <c r="E379" s="13">
        <v>150</v>
      </c>
      <c r="F379" s="13">
        <v>150</v>
      </c>
      <c r="G379" s="13">
        <v>200</v>
      </c>
      <c r="H379" s="13">
        <v>200</v>
      </c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36"/>
    </row>
    <row r="380" spans="1:19" ht="12.75">
      <c r="A380" s="2" t="s">
        <v>394</v>
      </c>
      <c r="B380" s="52">
        <v>20</v>
      </c>
      <c r="C380" s="52">
        <v>25</v>
      </c>
      <c r="D380" s="2" t="s">
        <v>395</v>
      </c>
      <c r="E380" s="13">
        <v>20</v>
      </c>
      <c r="F380" s="13">
        <v>20</v>
      </c>
      <c r="G380" s="13">
        <v>25</v>
      </c>
      <c r="H380" s="13">
        <v>25</v>
      </c>
      <c r="I380" s="101">
        <v>1.5</v>
      </c>
      <c r="J380" s="101">
        <v>0.56</v>
      </c>
      <c r="K380" s="101">
        <v>10.2</v>
      </c>
      <c r="L380" s="101">
        <v>52</v>
      </c>
      <c r="M380" s="99">
        <v>0</v>
      </c>
      <c r="N380" s="101">
        <v>1.9</v>
      </c>
      <c r="O380" s="101">
        <v>0.71</v>
      </c>
      <c r="P380" s="101">
        <v>12.8</v>
      </c>
      <c r="Q380" s="101">
        <v>65</v>
      </c>
      <c r="R380" s="99">
        <v>0</v>
      </c>
      <c r="S380" s="55">
        <v>117</v>
      </c>
    </row>
    <row r="381" spans="1:19" ht="12.75">
      <c r="A381" s="2" t="s">
        <v>117</v>
      </c>
      <c r="B381" s="2">
        <v>8</v>
      </c>
      <c r="C381" s="2">
        <v>12</v>
      </c>
      <c r="D381" s="2" t="s">
        <v>296</v>
      </c>
      <c r="E381" s="13">
        <v>8.1</v>
      </c>
      <c r="F381" s="13">
        <v>8</v>
      </c>
      <c r="G381" s="13">
        <v>12.2</v>
      </c>
      <c r="H381" s="13">
        <v>12</v>
      </c>
      <c r="I381" s="99">
        <v>1.48</v>
      </c>
      <c r="J381" s="99">
        <v>1.58</v>
      </c>
      <c r="K381" s="99">
        <v>0.12</v>
      </c>
      <c r="L381" s="99">
        <v>21</v>
      </c>
      <c r="M381" s="99">
        <v>0</v>
      </c>
      <c r="N381" s="99">
        <v>2.37</v>
      </c>
      <c r="O381" s="99">
        <v>2.37</v>
      </c>
      <c r="P381" s="99">
        <v>0.18</v>
      </c>
      <c r="Q381" s="99">
        <v>31.6</v>
      </c>
      <c r="R381" s="99">
        <v>0</v>
      </c>
      <c r="S381" s="55">
        <v>107</v>
      </c>
    </row>
    <row r="382" spans="1:19" ht="12.75">
      <c r="A382" s="226" t="s">
        <v>14</v>
      </c>
      <c r="B382" s="227"/>
      <c r="C382" s="227"/>
      <c r="D382" s="227"/>
      <c r="E382" s="227"/>
      <c r="F382" s="227"/>
      <c r="G382" s="227"/>
      <c r="H382" s="228"/>
      <c r="I382" s="58">
        <f aca="true" t="shared" si="24" ref="I382:R382">SUM(I370:I381)</f>
        <v>12.63</v>
      </c>
      <c r="J382" s="58">
        <f t="shared" si="24"/>
        <v>11.32</v>
      </c>
      <c r="K382" s="58">
        <f t="shared" si="24"/>
        <v>63.02</v>
      </c>
      <c r="L382" s="59">
        <f t="shared" si="24"/>
        <v>377.2</v>
      </c>
      <c r="M382" s="58">
        <f t="shared" si="24"/>
        <v>2.63</v>
      </c>
      <c r="N382" s="58">
        <f t="shared" si="24"/>
        <v>17.13</v>
      </c>
      <c r="O382" s="58">
        <f t="shared" si="24"/>
        <v>15.280000000000001</v>
      </c>
      <c r="P382" s="58">
        <f t="shared" si="24"/>
        <v>82.84</v>
      </c>
      <c r="Q382" s="59">
        <f t="shared" si="24"/>
        <v>502.6</v>
      </c>
      <c r="R382" s="58">
        <f t="shared" si="24"/>
        <v>3.05</v>
      </c>
      <c r="S382" s="55"/>
    </row>
    <row r="383" spans="1:19" ht="12.75">
      <c r="A383" s="230" t="s">
        <v>59</v>
      </c>
      <c r="B383" s="230"/>
      <c r="C383" s="230"/>
      <c r="D383" s="230"/>
      <c r="E383" s="16"/>
      <c r="F383" s="16"/>
      <c r="G383" s="16"/>
      <c r="H383" s="16"/>
      <c r="I383" s="16"/>
      <c r="J383" s="14"/>
      <c r="K383" s="14"/>
      <c r="L383" s="14"/>
      <c r="M383" s="14"/>
      <c r="N383" s="14"/>
      <c r="O383" s="14"/>
      <c r="P383" s="14"/>
      <c r="Q383" s="14"/>
      <c r="R383" s="44"/>
      <c r="S383" s="55"/>
    </row>
    <row r="384" spans="1:19" ht="12.75">
      <c r="A384" s="1" t="s">
        <v>28</v>
      </c>
      <c r="B384" s="13">
        <v>80</v>
      </c>
      <c r="C384" s="13">
        <v>80</v>
      </c>
      <c r="D384" s="2" t="s">
        <v>29</v>
      </c>
      <c r="E384" s="2">
        <v>80</v>
      </c>
      <c r="F384" s="2">
        <v>80</v>
      </c>
      <c r="G384" s="2">
        <v>80</v>
      </c>
      <c r="H384" s="2">
        <v>80</v>
      </c>
      <c r="I384" s="106">
        <v>0.28</v>
      </c>
      <c r="J384" s="106">
        <v>0.28</v>
      </c>
      <c r="K384" s="106">
        <v>6.88</v>
      </c>
      <c r="L384" s="106">
        <v>32.9</v>
      </c>
      <c r="M384" s="106">
        <v>7</v>
      </c>
      <c r="N384" s="106">
        <v>0.28</v>
      </c>
      <c r="O384" s="106">
        <v>0.28</v>
      </c>
      <c r="P384" s="106">
        <v>6.88</v>
      </c>
      <c r="Q384" s="106">
        <v>32.9</v>
      </c>
      <c r="R384" s="106">
        <v>7</v>
      </c>
      <c r="S384" s="3">
        <v>118</v>
      </c>
    </row>
    <row r="385" spans="1:19" ht="12.75">
      <c r="A385" s="226" t="s">
        <v>60</v>
      </c>
      <c r="B385" s="227"/>
      <c r="C385" s="227"/>
      <c r="D385" s="227"/>
      <c r="E385" s="227"/>
      <c r="F385" s="227"/>
      <c r="G385" s="227"/>
      <c r="H385" s="228"/>
      <c r="I385" s="4">
        <f>I384</f>
        <v>0.28</v>
      </c>
      <c r="J385" s="4">
        <f aca="true" t="shared" si="25" ref="J385:R385">J384</f>
        <v>0.28</v>
      </c>
      <c r="K385" s="4">
        <f t="shared" si="25"/>
        <v>6.88</v>
      </c>
      <c r="L385" s="4">
        <f t="shared" si="25"/>
        <v>32.9</v>
      </c>
      <c r="M385" s="4">
        <f t="shared" si="25"/>
        <v>7</v>
      </c>
      <c r="N385" s="4">
        <f t="shared" si="25"/>
        <v>0.28</v>
      </c>
      <c r="O385" s="4">
        <f t="shared" si="25"/>
        <v>0.28</v>
      </c>
      <c r="P385" s="4">
        <f t="shared" si="25"/>
        <v>6.88</v>
      </c>
      <c r="Q385" s="4">
        <f t="shared" si="25"/>
        <v>32.9</v>
      </c>
      <c r="R385" s="4">
        <f t="shared" si="25"/>
        <v>7</v>
      </c>
      <c r="S385" s="55"/>
    </row>
    <row r="386" spans="1:19" ht="12.75">
      <c r="A386" s="230" t="s">
        <v>15</v>
      </c>
      <c r="B386" s="230"/>
      <c r="C386" s="230"/>
      <c r="D386" s="230"/>
      <c r="E386" s="2"/>
      <c r="F386" s="2"/>
      <c r="G386" s="2"/>
      <c r="H386" s="2"/>
      <c r="I386" s="2"/>
      <c r="J386" s="14"/>
      <c r="K386" s="14"/>
      <c r="L386" s="14"/>
      <c r="M386" s="14"/>
      <c r="N386" s="14"/>
      <c r="O386" s="14"/>
      <c r="P386" s="14"/>
      <c r="Q386" s="14"/>
      <c r="R386" s="44"/>
      <c r="S386" s="55"/>
    </row>
    <row r="387" spans="1:19" ht="12.75">
      <c r="A387" s="2" t="s">
        <v>277</v>
      </c>
      <c r="B387" s="2">
        <v>40</v>
      </c>
      <c r="C387" s="2">
        <v>60</v>
      </c>
      <c r="D387" s="2" t="s">
        <v>420</v>
      </c>
      <c r="E387" s="13">
        <v>14.7</v>
      </c>
      <c r="F387" s="13">
        <v>11</v>
      </c>
      <c r="G387" s="2">
        <v>21.1</v>
      </c>
      <c r="H387" s="2">
        <v>15.8</v>
      </c>
      <c r="I387" s="101">
        <v>0.52</v>
      </c>
      <c r="J387" s="101">
        <v>4.3</v>
      </c>
      <c r="K387" s="101">
        <v>2.7</v>
      </c>
      <c r="L387" s="101">
        <v>52</v>
      </c>
      <c r="M387" s="101">
        <v>3.3</v>
      </c>
      <c r="N387" s="101">
        <v>0.7</v>
      </c>
      <c r="O387" s="101">
        <v>6.4</v>
      </c>
      <c r="P387" s="101">
        <v>4.1</v>
      </c>
      <c r="Q387" s="101">
        <v>78</v>
      </c>
      <c r="R387" s="101">
        <v>5</v>
      </c>
      <c r="S387" s="3">
        <v>82</v>
      </c>
    </row>
    <row r="388" spans="1:19" ht="12.75">
      <c r="A388" s="2"/>
      <c r="B388" s="2"/>
      <c r="C388" s="2"/>
      <c r="D388" s="2" t="s">
        <v>421</v>
      </c>
      <c r="E388" s="13">
        <v>15.8</v>
      </c>
      <c r="F388" s="13">
        <v>11</v>
      </c>
      <c r="G388" s="2">
        <v>22.6</v>
      </c>
      <c r="H388" s="2">
        <v>15.8</v>
      </c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3"/>
    </row>
    <row r="389" spans="1:19" ht="12.75">
      <c r="A389" s="2"/>
      <c r="B389" s="2"/>
      <c r="C389" s="2"/>
      <c r="D389" s="2" t="s">
        <v>422</v>
      </c>
      <c r="E389" s="13">
        <v>16.9</v>
      </c>
      <c r="F389" s="13">
        <v>11</v>
      </c>
      <c r="G389" s="2">
        <v>24.3</v>
      </c>
      <c r="H389" s="2">
        <v>15.8</v>
      </c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3"/>
    </row>
    <row r="390" spans="1:19" ht="12.75">
      <c r="A390" s="2"/>
      <c r="B390" s="2"/>
      <c r="C390" s="2"/>
      <c r="D390" s="2" t="s">
        <v>423</v>
      </c>
      <c r="E390" s="13">
        <v>18.3</v>
      </c>
      <c r="F390" s="13">
        <v>11</v>
      </c>
      <c r="G390" s="2">
        <v>26.5</v>
      </c>
      <c r="H390" s="2">
        <v>15.8</v>
      </c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3"/>
    </row>
    <row r="391" spans="1:19" ht="12.75">
      <c r="A391" s="41"/>
      <c r="B391" s="2"/>
      <c r="C391" s="2"/>
      <c r="D391" s="2" t="s">
        <v>17</v>
      </c>
      <c r="E391" s="13">
        <v>9.5</v>
      </c>
      <c r="F391" s="13">
        <v>7.5</v>
      </c>
      <c r="G391" s="2">
        <v>13.6</v>
      </c>
      <c r="H391" s="2">
        <v>10.8</v>
      </c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3"/>
    </row>
    <row r="392" spans="1:19" ht="12.75">
      <c r="A392" s="41"/>
      <c r="B392" s="2"/>
      <c r="C392" s="2"/>
      <c r="D392" s="2" t="s">
        <v>16</v>
      </c>
      <c r="E392" s="13">
        <v>6.5</v>
      </c>
      <c r="F392" s="13">
        <v>5</v>
      </c>
      <c r="G392" s="2">
        <v>9.4</v>
      </c>
      <c r="H392" s="2">
        <v>7.2</v>
      </c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3"/>
    </row>
    <row r="393" spans="1:19" ht="12.75">
      <c r="A393" s="41"/>
      <c r="B393" s="2"/>
      <c r="C393" s="2"/>
      <c r="D393" s="2" t="s">
        <v>48</v>
      </c>
      <c r="E393" s="13">
        <v>19</v>
      </c>
      <c r="F393" s="13">
        <v>15</v>
      </c>
      <c r="G393" s="2">
        <v>27.4</v>
      </c>
      <c r="H393" s="2">
        <v>21.6</v>
      </c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3"/>
    </row>
    <row r="394" spans="1:19" ht="12.75">
      <c r="A394" s="41"/>
      <c r="B394" s="2"/>
      <c r="C394" s="2"/>
      <c r="D394" s="2" t="s">
        <v>18</v>
      </c>
      <c r="E394" s="13">
        <v>9</v>
      </c>
      <c r="F394" s="13">
        <v>7.5</v>
      </c>
      <c r="G394" s="2">
        <v>13</v>
      </c>
      <c r="H394" s="2">
        <v>10.8</v>
      </c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3"/>
    </row>
    <row r="395" spans="1:19" ht="12.75">
      <c r="A395" s="41"/>
      <c r="B395" s="2"/>
      <c r="C395" s="2"/>
      <c r="D395" s="2" t="s">
        <v>43</v>
      </c>
      <c r="E395" s="13">
        <v>4</v>
      </c>
      <c r="F395" s="13">
        <v>4</v>
      </c>
      <c r="G395" s="2">
        <v>6</v>
      </c>
      <c r="H395" s="2">
        <v>6</v>
      </c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3"/>
    </row>
    <row r="396" spans="1:19" ht="12.75">
      <c r="A396" s="41" t="s">
        <v>254</v>
      </c>
      <c r="B396" s="2" t="s">
        <v>536</v>
      </c>
      <c r="C396" s="2" t="s">
        <v>75</v>
      </c>
      <c r="D396" s="2" t="s">
        <v>420</v>
      </c>
      <c r="E396" s="2">
        <v>79</v>
      </c>
      <c r="F396" s="2">
        <v>60</v>
      </c>
      <c r="G396" s="2">
        <v>106.6</v>
      </c>
      <c r="H396" s="2">
        <v>80</v>
      </c>
      <c r="I396" s="101">
        <v>3.6</v>
      </c>
      <c r="J396" s="101">
        <v>2.13</v>
      </c>
      <c r="K396" s="101">
        <v>9.4</v>
      </c>
      <c r="L396" s="101">
        <v>56</v>
      </c>
      <c r="M396" s="101">
        <v>6.7</v>
      </c>
      <c r="N396" s="101">
        <v>4.8</v>
      </c>
      <c r="O396" s="101">
        <v>2.84</v>
      </c>
      <c r="P396" s="101">
        <v>12.5</v>
      </c>
      <c r="Q396" s="101">
        <v>75</v>
      </c>
      <c r="R396" s="101">
        <v>8.9</v>
      </c>
      <c r="S396" s="3">
        <v>155</v>
      </c>
    </row>
    <row r="397" spans="1:19" ht="12.75">
      <c r="A397" s="41" t="s">
        <v>511</v>
      </c>
      <c r="B397" s="2"/>
      <c r="C397" s="2"/>
      <c r="D397" s="2" t="s">
        <v>421</v>
      </c>
      <c r="E397" s="2">
        <v>85.8</v>
      </c>
      <c r="F397" s="2">
        <v>60</v>
      </c>
      <c r="G397" s="2">
        <v>114.3</v>
      </c>
      <c r="H397" s="2">
        <v>80</v>
      </c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3"/>
    </row>
    <row r="398" spans="1:19" ht="12.75">
      <c r="A398" s="41"/>
      <c r="B398" s="2"/>
      <c r="C398" s="2"/>
      <c r="D398" s="2" t="s">
        <v>422</v>
      </c>
      <c r="E398" s="2">
        <v>92.4</v>
      </c>
      <c r="F398" s="2">
        <v>60</v>
      </c>
      <c r="G398" s="2">
        <v>122.8</v>
      </c>
      <c r="H398" s="2">
        <v>80</v>
      </c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3"/>
    </row>
    <row r="399" spans="1:19" ht="12.75">
      <c r="A399" s="41"/>
      <c r="B399" s="2"/>
      <c r="C399" s="2"/>
      <c r="D399" s="2" t="s">
        <v>423</v>
      </c>
      <c r="E399" s="2">
        <v>100</v>
      </c>
      <c r="F399" s="2">
        <v>60</v>
      </c>
      <c r="G399" s="2">
        <v>133.8</v>
      </c>
      <c r="H399" s="2">
        <v>80</v>
      </c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3"/>
    </row>
    <row r="400" spans="1:19" ht="12.75">
      <c r="A400" s="41"/>
      <c r="B400" s="2"/>
      <c r="C400" s="2"/>
      <c r="D400" s="2" t="s">
        <v>105</v>
      </c>
      <c r="E400" s="2">
        <v>4</v>
      </c>
      <c r="F400" s="2">
        <v>4</v>
      </c>
      <c r="G400" s="2">
        <v>5</v>
      </c>
      <c r="H400" s="2">
        <v>5</v>
      </c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3"/>
    </row>
    <row r="401" spans="1:19" ht="12.75">
      <c r="A401" s="41"/>
      <c r="B401" s="2"/>
      <c r="C401" s="2"/>
      <c r="D401" s="2" t="s">
        <v>16</v>
      </c>
      <c r="E401" s="2">
        <v>7.5</v>
      </c>
      <c r="F401" s="2">
        <v>6</v>
      </c>
      <c r="G401" s="2">
        <v>10</v>
      </c>
      <c r="H401" s="2">
        <v>8</v>
      </c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3"/>
    </row>
    <row r="402" spans="1:19" ht="12.75">
      <c r="A402" s="41"/>
      <c r="B402" s="2"/>
      <c r="C402" s="2"/>
      <c r="D402" s="2" t="s">
        <v>18</v>
      </c>
      <c r="E402" s="2">
        <v>7.2</v>
      </c>
      <c r="F402" s="2">
        <v>6</v>
      </c>
      <c r="G402" s="2">
        <v>9.6</v>
      </c>
      <c r="H402" s="2">
        <v>8</v>
      </c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3"/>
    </row>
    <row r="403" spans="1:19" ht="12.75">
      <c r="A403" s="41"/>
      <c r="B403" s="2"/>
      <c r="C403" s="2"/>
      <c r="D403" s="2" t="s">
        <v>43</v>
      </c>
      <c r="E403" s="2">
        <v>1.5</v>
      </c>
      <c r="F403" s="2">
        <v>1.5</v>
      </c>
      <c r="G403" s="2">
        <v>2</v>
      </c>
      <c r="H403" s="2">
        <v>2</v>
      </c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3"/>
    </row>
    <row r="404" spans="1:19" ht="12.75">
      <c r="A404" s="41"/>
      <c r="B404" s="2"/>
      <c r="C404" s="2"/>
      <c r="D404" s="2" t="s">
        <v>311</v>
      </c>
      <c r="E404" s="2">
        <v>105</v>
      </c>
      <c r="F404" s="2">
        <v>105</v>
      </c>
      <c r="G404" s="2">
        <v>140</v>
      </c>
      <c r="H404" s="2">
        <v>140</v>
      </c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3"/>
    </row>
    <row r="405" spans="1:19" ht="12.75">
      <c r="A405" s="41"/>
      <c r="B405" s="2"/>
      <c r="C405" s="2"/>
      <c r="D405" s="20" t="s">
        <v>512</v>
      </c>
      <c r="E405" s="20"/>
      <c r="F405" s="20">
        <v>40</v>
      </c>
      <c r="G405" s="20"/>
      <c r="H405" s="20">
        <v>50</v>
      </c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3">
        <v>174</v>
      </c>
    </row>
    <row r="406" spans="1:19" ht="12.75">
      <c r="A406" s="41"/>
      <c r="B406" s="2"/>
      <c r="C406" s="2"/>
      <c r="D406" s="2" t="s">
        <v>32</v>
      </c>
      <c r="E406" s="2">
        <v>46</v>
      </c>
      <c r="F406" s="2">
        <v>43</v>
      </c>
      <c r="G406" s="2">
        <v>58</v>
      </c>
      <c r="H406" s="2">
        <v>54</v>
      </c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3"/>
    </row>
    <row r="407" spans="1:19" ht="12.75">
      <c r="A407" s="41"/>
      <c r="B407" s="2">
        <v>3.7</v>
      </c>
      <c r="C407" s="2">
        <v>4.9</v>
      </c>
      <c r="D407" s="2" t="s">
        <v>417</v>
      </c>
      <c r="E407" s="2">
        <v>2.8</v>
      </c>
      <c r="F407" s="2">
        <v>2.3</v>
      </c>
      <c r="G407" s="2">
        <v>3.5</v>
      </c>
      <c r="H407" s="2">
        <v>2.5</v>
      </c>
      <c r="I407" s="181"/>
      <c r="J407" s="181"/>
      <c r="K407" s="181">
        <v>3</v>
      </c>
      <c r="L407" s="181">
        <v>4</v>
      </c>
      <c r="M407" s="181"/>
      <c r="N407" s="181"/>
      <c r="O407" s="181"/>
      <c r="P407" s="181"/>
      <c r="Q407" s="181"/>
      <c r="R407" s="181"/>
      <c r="S407" s="3"/>
    </row>
    <row r="408" spans="1:19" ht="12.75">
      <c r="A408" s="41"/>
      <c r="B408" s="2"/>
      <c r="C408" s="2"/>
      <c r="D408" s="2" t="s">
        <v>282</v>
      </c>
      <c r="E408" s="2">
        <v>9.5</v>
      </c>
      <c r="F408" s="2">
        <v>8</v>
      </c>
      <c r="G408" s="2">
        <v>11.8</v>
      </c>
      <c r="H408" s="2">
        <v>10</v>
      </c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3"/>
    </row>
    <row r="409" spans="1:19" ht="12.75">
      <c r="A409" s="51" t="s">
        <v>155</v>
      </c>
      <c r="B409" s="2" t="s">
        <v>246</v>
      </c>
      <c r="C409" s="2" t="s">
        <v>150</v>
      </c>
      <c r="D409" s="2" t="s">
        <v>156</v>
      </c>
      <c r="E409" s="2">
        <v>33.6</v>
      </c>
      <c r="F409" s="2">
        <v>24</v>
      </c>
      <c r="G409" s="2">
        <v>39.2</v>
      </c>
      <c r="H409" s="2">
        <v>28</v>
      </c>
      <c r="I409" s="101">
        <v>5.1</v>
      </c>
      <c r="J409" s="101">
        <v>4.9</v>
      </c>
      <c r="K409" s="101">
        <v>2.4</v>
      </c>
      <c r="L409" s="101">
        <v>75</v>
      </c>
      <c r="M409" s="101">
        <v>7.44</v>
      </c>
      <c r="N409" s="101">
        <v>6.8</v>
      </c>
      <c r="O409" s="101">
        <v>6.64</v>
      </c>
      <c r="P409" s="101">
        <v>3.2</v>
      </c>
      <c r="Q409" s="101">
        <v>87</v>
      </c>
      <c r="R409" s="101">
        <v>9.9</v>
      </c>
      <c r="S409" s="3">
        <v>377</v>
      </c>
    </row>
    <row r="410" spans="1:19" ht="12.75">
      <c r="A410" s="51" t="s">
        <v>274</v>
      </c>
      <c r="B410" s="2"/>
      <c r="C410" s="2"/>
      <c r="D410" s="2" t="s">
        <v>105</v>
      </c>
      <c r="E410" s="2">
        <v>3</v>
      </c>
      <c r="F410" s="2" t="s">
        <v>634</v>
      </c>
      <c r="G410" s="2">
        <v>8</v>
      </c>
      <c r="H410" s="12" t="s">
        <v>635</v>
      </c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3"/>
    </row>
    <row r="411" spans="1:19" ht="12.75">
      <c r="A411" s="76"/>
      <c r="B411" s="2"/>
      <c r="C411" s="2"/>
      <c r="D411" s="2" t="s">
        <v>157</v>
      </c>
      <c r="E411" s="2">
        <v>4.3</v>
      </c>
      <c r="F411" s="2">
        <v>3.6</v>
      </c>
      <c r="G411" s="2">
        <v>5.1</v>
      </c>
      <c r="H411" s="2">
        <v>4.2</v>
      </c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3"/>
    </row>
    <row r="412" spans="1:19" ht="12.75">
      <c r="A412" s="41"/>
      <c r="B412" s="2"/>
      <c r="C412" s="2"/>
      <c r="D412" s="2" t="s">
        <v>40</v>
      </c>
      <c r="E412" s="2">
        <v>1.8</v>
      </c>
      <c r="F412" s="2">
        <v>1.8</v>
      </c>
      <c r="G412" s="2">
        <v>2.1</v>
      </c>
      <c r="H412" s="2">
        <v>2.1</v>
      </c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3"/>
    </row>
    <row r="413" spans="1:19" ht="12.75">
      <c r="A413" s="41"/>
      <c r="B413" s="2"/>
      <c r="C413" s="2"/>
      <c r="D413" s="2" t="s">
        <v>39</v>
      </c>
      <c r="E413" s="2">
        <v>45</v>
      </c>
      <c r="F413" s="2">
        <v>36</v>
      </c>
      <c r="G413" s="2">
        <v>55.5</v>
      </c>
      <c r="H413" s="2">
        <v>45.6</v>
      </c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3"/>
    </row>
    <row r="414" spans="1:19" ht="12.75">
      <c r="A414" s="41"/>
      <c r="B414" s="2"/>
      <c r="C414" s="2"/>
      <c r="D414" s="2" t="s">
        <v>10</v>
      </c>
      <c r="E414" s="2">
        <v>3.5</v>
      </c>
      <c r="F414" s="2">
        <v>3.2</v>
      </c>
      <c r="G414" s="2">
        <v>3.5</v>
      </c>
      <c r="H414" s="2">
        <v>3.2</v>
      </c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3"/>
    </row>
    <row r="415" spans="1:19" ht="12.75">
      <c r="A415" s="41"/>
      <c r="B415" s="2"/>
      <c r="C415" s="2"/>
      <c r="D415" s="49" t="s">
        <v>273</v>
      </c>
      <c r="E415" s="19"/>
      <c r="F415" s="49">
        <v>50</v>
      </c>
      <c r="G415" s="49"/>
      <c r="H415" s="49">
        <v>50</v>
      </c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3">
        <v>451</v>
      </c>
    </row>
    <row r="416" spans="1:19" ht="12.75">
      <c r="A416" s="41"/>
      <c r="B416" s="2"/>
      <c r="C416" s="2"/>
      <c r="D416" s="19" t="s">
        <v>19</v>
      </c>
      <c r="E416" s="19">
        <v>12.5</v>
      </c>
      <c r="F416" s="19">
        <v>12.5</v>
      </c>
      <c r="G416" s="19">
        <v>12.5</v>
      </c>
      <c r="H416" s="19">
        <v>12.5</v>
      </c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3"/>
    </row>
    <row r="417" spans="1:19" ht="12.75">
      <c r="A417" s="41"/>
      <c r="B417" s="2"/>
      <c r="C417" s="2"/>
      <c r="D417" s="19" t="s">
        <v>66</v>
      </c>
      <c r="E417" s="19">
        <v>1.3</v>
      </c>
      <c r="F417" s="19">
        <v>1.3</v>
      </c>
      <c r="G417" s="19">
        <v>1.3</v>
      </c>
      <c r="H417" s="19">
        <v>1.3</v>
      </c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3"/>
    </row>
    <row r="418" spans="1:19" ht="12.75">
      <c r="A418" s="41"/>
      <c r="B418" s="2"/>
      <c r="C418" s="2"/>
      <c r="D418" s="19" t="s">
        <v>56</v>
      </c>
      <c r="E418" s="19">
        <v>28</v>
      </c>
      <c r="F418" s="19">
        <v>28</v>
      </c>
      <c r="G418" s="19">
        <v>28</v>
      </c>
      <c r="H418" s="19">
        <v>28</v>
      </c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3"/>
    </row>
    <row r="419" spans="1:19" ht="12.75">
      <c r="A419" s="41"/>
      <c r="B419" s="2"/>
      <c r="C419" s="2"/>
      <c r="D419" s="19" t="s">
        <v>40</v>
      </c>
      <c r="E419" s="19">
        <v>1.3</v>
      </c>
      <c r="F419" s="19">
        <v>1.3</v>
      </c>
      <c r="G419" s="19">
        <v>1.3</v>
      </c>
      <c r="H419" s="19">
        <v>1.3</v>
      </c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3"/>
    </row>
    <row r="420" spans="1:19" ht="12.75">
      <c r="A420" s="17" t="s">
        <v>34</v>
      </c>
      <c r="B420" s="2">
        <v>110</v>
      </c>
      <c r="C420" s="2">
        <v>150</v>
      </c>
      <c r="D420" s="2" t="s">
        <v>420</v>
      </c>
      <c r="E420" s="13">
        <v>124.3</v>
      </c>
      <c r="F420" s="13">
        <v>92.4</v>
      </c>
      <c r="G420" s="13">
        <v>169.5</v>
      </c>
      <c r="H420" s="13">
        <v>126</v>
      </c>
      <c r="I420" s="99">
        <v>2.2</v>
      </c>
      <c r="J420" s="99">
        <v>3.75</v>
      </c>
      <c r="K420" s="99">
        <v>14.9</v>
      </c>
      <c r="L420" s="99">
        <v>116</v>
      </c>
      <c r="M420" s="99">
        <v>3.75</v>
      </c>
      <c r="N420" s="99">
        <v>2.85</v>
      </c>
      <c r="O420" s="99">
        <v>4.7</v>
      </c>
      <c r="P420" s="99">
        <v>19.1</v>
      </c>
      <c r="Q420" s="99">
        <v>149</v>
      </c>
      <c r="R420" s="99">
        <v>4.7</v>
      </c>
      <c r="S420" s="3">
        <v>434</v>
      </c>
    </row>
    <row r="421" spans="1:19" ht="12.75">
      <c r="A421" s="17"/>
      <c r="B421" s="2"/>
      <c r="C421" s="2"/>
      <c r="D421" s="2" t="s">
        <v>421</v>
      </c>
      <c r="E421" s="13">
        <v>132.3</v>
      </c>
      <c r="F421" s="13">
        <v>92.4</v>
      </c>
      <c r="G421" s="13">
        <v>180.4</v>
      </c>
      <c r="H421" s="13">
        <v>126</v>
      </c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3"/>
    </row>
    <row r="422" spans="1:19" ht="12.75">
      <c r="A422" s="17"/>
      <c r="B422" s="2"/>
      <c r="C422" s="2"/>
      <c r="D422" s="2" t="s">
        <v>422</v>
      </c>
      <c r="E422" s="13">
        <v>142.4</v>
      </c>
      <c r="F422" s="13">
        <v>92.4</v>
      </c>
      <c r="G422" s="13">
        <v>194.1</v>
      </c>
      <c r="H422" s="13">
        <v>126</v>
      </c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3"/>
    </row>
    <row r="423" spans="1:19" ht="12.75">
      <c r="A423" s="17"/>
      <c r="B423" s="2"/>
      <c r="C423" s="2"/>
      <c r="D423" s="2" t="s">
        <v>423</v>
      </c>
      <c r="E423" s="13">
        <v>154</v>
      </c>
      <c r="F423" s="13">
        <v>92.4</v>
      </c>
      <c r="G423" s="13">
        <v>210</v>
      </c>
      <c r="H423" s="13">
        <v>126</v>
      </c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3"/>
    </row>
    <row r="424" spans="1:19" ht="12.75">
      <c r="A424" s="41"/>
      <c r="B424" s="2"/>
      <c r="C424" s="2"/>
      <c r="D424" s="2" t="s">
        <v>40</v>
      </c>
      <c r="E424" s="13">
        <v>4.5</v>
      </c>
      <c r="F424" s="13">
        <v>4.5</v>
      </c>
      <c r="G424" s="13">
        <v>5</v>
      </c>
      <c r="H424" s="13">
        <v>5</v>
      </c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3"/>
    </row>
    <row r="425" spans="1:19" ht="12.75">
      <c r="A425" s="41"/>
      <c r="B425" s="41"/>
      <c r="C425" s="41"/>
      <c r="D425" s="2" t="s">
        <v>11</v>
      </c>
      <c r="E425" s="13">
        <v>18</v>
      </c>
      <c r="F425" s="13">
        <v>18</v>
      </c>
      <c r="G425" s="13">
        <v>25</v>
      </c>
      <c r="H425" s="13">
        <v>25</v>
      </c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3"/>
    </row>
    <row r="426" spans="1:19" ht="12.75">
      <c r="A426" s="1" t="s">
        <v>287</v>
      </c>
      <c r="B426" s="1">
        <v>150</v>
      </c>
      <c r="C426" s="1">
        <v>200</v>
      </c>
      <c r="D426" s="1" t="s">
        <v>288</v>
      </c>
      <c r="E426" s="13">
        <v>18.8</v>
      </c>
      <c r="F426" s="13">
        <v>18.8</v>
      </c>
      <c r="G426" s="13">
        <v>25</v>
      </c>
      <c r="H426" s="13">
        <v>25</v>
      </c>
      <c r="I426" s="101">
        <v>0.15</v>
      </c>
      <c r="J426" s="101">
        <v>0</v>
      </c>
      <c r="K426" s="101">
        <v>16.2</v>
      </c>
      <c r="L426" s="101">
        <v>65</v>
      </c>
      <c r="M426" s="101">
        <v>21.9</v>
      </c>
      <c r="N426" s="101">
        <v>0.2</v>
      </c>
      <c r="O426" s="101">
        <v>0.1</v>
      </c>
      <c r="P426" s="101">
        <v>21.5</v>
      </c>
      <c r="Q426" s="101">
        <v>87</v>
      </c>
      <c r="R426" s="101">
        <v>29.3</v>
      </c>
      <c r="S426" s="3">
        <v>518</v>
      </c>
    </row>
    <row r="427" spans="1:19" ht="12.75">
      <c r="A427" s="1"/>
      <c r="B427" s="1"/>
      <c r="C427" s="1"/>
      <c r="D427" s="1" t="s">
        <v>56</v>
      </c>
      <c r="E427" s="13">
        <v>135</v>
      </c>
      <c r="F427" s="13">
        <v>135</v>
      </c>
      <c r="G427" s="13">
        <v>180</v>
      </c>
      <c r="H427" s="13">
        <v>180</v>
      </c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"/>
    </row>
    <row r="428" spans="1:19" ht="12.75">
      <c r="A428" s="1"/>
      <c r="B428" s="1"/>
      <c r="C428" s="1"/>
      <c r="D428" s="1" t="s">
        <v>289</v>
      </c>
      <c r="E428" s="13">
        <v>12</v>
      </c>
      <c r="F428" s="13">
        <v>12</v>
      </c>
      <c r="G428" s="13">
        <v>12.5</v>
      </c>
      <c r="H428" s="13">
        <v>12.5</v>
      </c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"/>
    </row>
    <row r="429" spans="1:19" ht="12.75">
      <c r="A429" s="1"/>
      <c r="B429" s="1"/>
      <c r="C429" s="1"/>
      <c r="D429" s="1" t="s">
        <v>141</v>
      </c>
      <c r="E429" s="13">
        <v>4.5</v>
      </c>
      <c r="F429" s="13">
        <v>4.5</v>
      </c>
      <c r="G429" s="13">
        <v>6</v>
      </c>
      <c r="H429" s="13">
        <v>6</v>
      </c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"/>
    </row>
    <row r="430" spans="1:19" ht="12.75">
      <c r="A430" s="2" t="s">
        <v>21</v>
      </c>
      <c r="B430" s="13" t="s">
        <v>480</v>
      </c>
      <c r="C430" s="13" t="s">
        <v>93</v>
      </c>
      <c r="D430" s="2" t="s">
        <v>44</v>
      </c>
      <c r="E430" s="13">
        <v>25</v>
      </c>
      <c r="F430" s="13">
        <v>25</v>
      </c>
      <c r="G430" s="13">
        <v>30</v>
      </c>
      <c r="H430" s="13">
        <v>30</v>
      </c>
      <c r="I430" s="99">
        <v>2.28</v>
      </c>
      <c r="J430" s="99">
        <v>0.24</v>
      </c>
      <c r="K430" s="99">
        <v>14.76</v>
      </c>
      <c r="L430" s="99">
        <v>70</v>
      </c>
      <c r="M430" s="99">
        <v>0</v>
      </c>
      <c r="N430" s="99">
        <v>2.28</v>
      </c>
      <c r="O430" s="99">
        <v>0.24</v>
      </c>
      <c r="P430" s="99">
        <v>14.76</v>
      </c>
      <c r="Q430" s="99">
        <v>70</v>
      </c>
      <c r="R430" s="99">
        <v>0</v>
      </c>
      <c r="S430" s="3">
        <v>114</v>
      </c>
    </row>
    <row r="431" spans="1:19" ht="12.75">
      <c r="A431" s="2" t="s">
        <v>49</v>
      </c>
      <c r="B431" s="1"/>
      <c r="C431" s="1"/>
      <c r="D431" s="2" t="s">
        <v>22</v>
      </c>
      <c r="E431" s="13">
        <v>20</v>
      </c>
      <c r="F431" s="13">
        <v>20</v>
      </c>
      <c r="G431" s="13">
        <v>25</v>
      </c>
      <c r="H431" s="13">
        <v>25</v>
      </c>
      <c r="I431" s="99">
        <v>1.32</v>
      </c>
      <c r="J431" s="99">
        <v>0.24</v>
      </c>
      <c r="K431" s="99">
        <v>6.68</v>
      </c>
      <c r="L431" s="99">
        <v>34</v>
      </c>
      <c r="M431" s="99">
        <v>0</v>
      </c>
      <c r="N431" s="99">
        <v>1.65</v>
      </c>
      <c r="O431" s="99">
        <v>0.3</v>
      </c>
      <c r="P431" s="99">
        <v>8.35</v>
      </c>
      <c r="Q431" s="99">
        <v>43</v>
      </c>
      <c r="R431" s="99">
        <v>0</v>
      </c>
      <c r="S431" s="3">
        <v>115</v>
      </c>
    </row>
    <row r="432" spans="1:19" ht="12.75">
      <c r="A432" s="226" t="s">
        <v>23</v>
      </c>
      <c r="B432" s="227"/>
      <c r="C432" s="227"/>
      <c r="D432" s="227"/>
      <c r="E432" s="227"/>
      <c r="F432" s="227"/>
      <c r="G432" s="227"/>
      <c r="H432" s="227"/>
      <c r="I432" s="4">
        <f aca="true" t="shared" si="26" ref="I432:R432">SUM(I387:I431)</f>
        <v>15.169999999999998</v>
      </c>
      <c r="J432" s="4">
        <f t="shared" si="26"/>
        <v>15.56</v>
      </c>
      <c r="K432" s="4">
        <f t="shared" si="26"/>
        <v>70.03999999999999</v>
      </c>
      <c r="L432" s="4">
        <f t="shared" si="26"/>
        <v>472</v>
      </c>
      <c r="M432" s="4">
        <f t="shared" si="26"/>
        <v>43.09</v>
      </c>
      <c r="N432" s="4">
        <f t="shared" si="26"/>
        <v>19.279999999999998</v>
      </c>
      <c r="O432" s="4">
        <f t="shared" si="26"/>
        <v>21.22</v>
      </c>
      <c r="P432" s="4">
        <f t="shared" si="26"/>
        <v>83.51</v>
      </c>
      <c r="Q432" s="4">
        <f t="shared" si="26"/>
        <v>589</v>
      </c>
      <c r="R432" s="4">
        <f t="shared" si="26"/>
        <v>57.8</v>
      </c>
      <c r="S432" s="3"/>
    </row>
    <row r="433" spans="1:19" ht="12.75">
      <c r="A433" s="226" t="s">
        <v>24</v>
      </c>
      <c r="B433" s="227"/>
      <c r="C433" s="227"/>
      <c r="D433" s="228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</row>
    <row r="434" spans="1:19" ht="12.75">
      <c r="A434" s="22" t="s">
        <v>171</v>
      </c>
      <c r="B434" s="2">
        <v>180</v>
      </c>
      <c r="C434" s="2">
        <v>200</v>
      </c>
      <c r="D434" s="22" t="s">
        <v>171</v>
      </c>
      <c r="E434" s="19">
        <v>185</v>
      </c>
      <c r="F434" s="19">
        <v>180</v>
      </c>
      <c r="G434" s="2">
        <v>202</v>
      </c>
      <c r="H434" s="2">
        <v>200</v>
      </c>
      <c r="I434" s="105">
        <v>5.2</v>
      </c>
      <c r="J434" s="175">
        <v>4.5</v>
      </c>
      <c r="K434" s="175">
        <v>7.2</v>
      </c>
      <c r="L434" s="175">
        <v>90</v>
      </c>
      <c r="M434" s="101">
        <v>1.2</v>
      </c>
      <c r="N434" s="175">
        <v>5.8</v>
      </c>
      <c r="O434" s="175">
        <v>5</v>
      </c>
      <c r="P434" s="175">
        <v>8</v>
      </c>
      <c r="Q434" s="175">
        <v>100</v>
      </c>
      <c r="R434" s="101">
        <v>1.4</v>
      </c>
      <c r="S434" s="3">
        <v>535</v>
      </c>
    </row>
    <row r="435" spans="1:19" ht="12.75">
      <c r="A435" s="2" t="s">
        <v>659</v>
      </c>
      <c r="B435" s="2">
        <v>50</v>
      </c>
      <c r="C435" s="2">
        <v>60</v>
      </c>
      <c r="D435" s="2" t="s">
        <v>380</v>
      </c>
      <c r="E435" s="13"/>
      <c r="F435" s="13">
        <v>39</v>
      </c>
      <c r="G435" s="13"/>
      <c r="H435" s="13">
        <v>46.4</v>
      </c>
      <c r="I435" s="104">
        <v>3.1</v>
      </c>
      <c r="J435" s="99">
        <v>1.4</v>
      </c>
      <c r="K435" s="99">
        <v>34.1</v>
      </c>
      <c r="L435" s="99">
        <v>111</v>
      </c>
      <c r="M435" s="101">
        <v>0</v>
      </c>
      <c r="N435" s="99">
        <v>3.7</v>
      </c>
      <c r="O435" s="99">
        <v>1.7</v>
      </c>
      <c r="P435" s="99">
        <v>40.9</v>
      </c>
      <c r="Q435" s="99">
        <v>134</v>
      </c>
      <c r="R435" s="101">
        <v>0</v>
      </c>
      <c r="S435" s="3">
        <v>559</v>
      </c>
    </row>
    <row r="436" spans="1:19" ht="12.75">
      <c r="A436" s="2"/>
      <c r="B436" s="2"/>
      <c r="C436" s="2"/>
      <c r="D436" s="2" t="s">
        <v>25</v>
      </c>
      <c r="E436" s="13">
        <v>27</v>
      </c>
      <c r="F436" s="13">
        <v>27</v>
      </c>
      <c r="G436" s="13">
        <v>32</v>
      </c>
      <c r="H436" s="13">
        <v>32</v>
      </c>
      <c r="I436" s="14"/>
      <c r="J436" s="14"/>
      <c r="K436" s="14"/>
      <c r="L436" s="14"/>
      <c r="M436" s="4"/>
      <c r="N436" s="14"/>
      <c r="O436" s="14"/>
      <c r="P436" s="14"/>
      <c r="Q436" s="14"/>
      <c r="R436" s="4"/>
      <c r="S436" s="3"/>
    </row>
    <row r="437" spans="1:19" ht="12.75">
      <c r="A437" s="41"/>
      <c r="B437" s="2"/>
      <c r="C437" s="2"/>
      <c r="D437" s="2" t="s">
        <v>11</v>
      </c>
      <c r="E437" s="13">
        <v>10</v>
      </c>
      <c r="F437" s="13">
        <v>10</v>
      </c>
      <c r="G437" s="13">
        <v>12</v>
      </c>
      <c r="H437" s="13">
        <v>12</v>
      </c>
      <c r="I437" s="14"/>
      <c r="J437" s="14"/>
      <c r="K437" s="14"/>
      <c r="L437" s="24"/>
      <c r="M437" s="14"/>
      <c r="N437" s="14"/>
      <c r="O437" s="14"/>
      <c r="P437" s="14"/>
      <c r="Q437" s="24"/>
      <c r="R437" s="4"/>
      <c r="S437" s="3"/>
    </row>
    <row r="438" spans="1:19" ht="12.75">
      <c r="A438" s="41"/>
      <c r="B438" s="2"/>
      <c r="C438" s="2"/>
      <c r="D438" s="2" t="s">
        <v>291</v>
      </c>
      <c r="E438" s="13">
        <v>1.1</v>
      </c>
      <c r="F438" s="13">
        <v>1.1</v>
      </c>
      <c r="G438" s="13">
        <v>1.3</v>
      </c>
      <c r="H438" s="13">
        <v>1.3</v>
      </c>
      <c r="I438" s="14"/>
      <c r="J438" s="14"/>
      <c r="K438" s="14"/>
      <c r="L438" s="24"/>
      <c r="M438" s="14"/>
      <c r="N438" s="14"/>
      <c r="O438" s="14"/>
      <c r="P438" s="14"/>
      <c r="Q438" s="24"/>
      <c r="R438" s="4"/>
      <c r="S438" s="3"/>
    </row>
    <row r="439" spans="1:19" ht="12.75">
      <c r="A439" s="41"/>
      <c r="B439" s="2"/>
      <c r="C439" s="2"/>
      <c r="D439" s="2" t="s">
        <v>13</v>
      </c>
      <c r="E439" s="13">
        <v>1.3</v>
      </c>
      <c r="F439" s="13">
        <v>1.3</v>
      </c>
      <c r="G439" s="13">
        <v>1.6</v>
      </c>
      <c r="H439" s="13">
        <v>1.6</v>
      </c>
      <c r="I439" s="14"/>
      <c r="J439" s="14"/>
      <c r="K439" s="14"/>
      <c r="L439" s="24"/>
      <c r="M439" s="14"/>
      <c r="N439" s="14"/>
      <c r="O439" s="14"/>
      <c r="P439" s="14"/>
      <c r="Q439" s="24"/>
      <c r="R439" s="4"/>
      <c r="S439" s="3"/>
    </row>
    <row r="440" spans="1:19" ht="12.75">
      <c r="A440" s="41"/>
      <c r="B440" s="2"/>
      <c r="C440" s="2"/>
      <c r="D440" s="2" t="s">
        <v>104</v>
      </c>
      <c r="E440" s="13">
        <v>0.4</v>
      </c>
      <c r="F440" s="13">
        <v>0.4</v>
      </c>
      <c r="G440" s="13">
        <v>0.5</v>
      </c>
      <c r="H440" s="13">
        <v>0.5</v>
      </c>
      <c r="I440" s="14"/>
      <c r="J440" s="14"/>
      <c r="K440" s="14"/>
      <c r="L440" s="24"/>
      <c r="M440" s="14"/>
      <c r="N440" s="14"/>
      <c r="O440" s="14"/>
      <c r="P440" s="14"/>
      <c r="Q440" s="24"/>
      <c r="R440" s="4"/>
      <c r="S440" s="3"/>
    </row>
    <row r="441" spans="1:19" ht="12.75">
      <c r="A441" s="41"/>
      <c r="B441" s="2"/>
      <c r="C441" s="2"/>
      <c r="D441" s="2" t="s">
        <v>417</v>
      </c>
      <c r="E441" s="52">
        <v>1.8</v>
      </c>
      <c r="F441" s="52">
        <v>1.3</v>
      </c>
      <c r="G441" s="52">
        <v>2.1</v>
      </c>
      <c r="H441" s="52">
        <v>1.5</v>
      </c>
      <c r="I441" s="14"/>
      <c r="J441" s="14"/>
      <c r="K441" s="14"/>
      <c r="L441" s="24" t="s">
        <v>391</v>
      </c>
      <c r="M441" s="14"/>
      <c r="N441" s="14"/>
      <c r="O441" s="14"/>
      <c r="P441" s="14"/>
      <c r="Q441" s="24"/>
      <c r="R441" s="4"/>
      <c r="S441" s="3"/>
    </row>
    <row r="442" spans="1:19" ht="12.75">
      <c r="A442" s="41"/>
      <c r="B442" s="2"/>
      <c r="C442" s="2"/>
      <c r="D442" s="2" t="s">
        <v>386</v>
      </c>
      <c r="E442" s="52">
        <v>1.2</v>
      </c>
      <c r="F442" s="52">
        <v>1.2</v>
      </c>
      <c r="G442" s="52">
        <v>1.4</v>
      </c>
      <c r="H442" s="52">
        <v>1.4</v>
      </c>
      <c r="I442" s="14"/>
      <c r="J442" s="14"/>
      <c r="K442" s="14"/>
      <c r="L442" s="24"/>
      <c r="M442" s="14"/>
      <c r="N442" s="14"/>
      <c r="O442" s="14"/>
      <c r="P442" s="14"/>
      <c r="Q442" s="24"/>
      <c r="R442" s="4"/>
      <c r="S442" s="3"/>
    </row>
    <row r="443" spans="1:19" ht="12.75">
      <c r="A443" s="41"/>
      <c r="B443" s="2"/>
      <c r="C443" s="2"/>
      <c r="D443" s="2" t="s">
        <v>26</v>
      </c>
      <c r="E443" s="13">
        <v>0.8</v>
      </c>
      <c r="F443" s="13">
        <v>0.8</v>
      </c>
      <c r="G443" s="13">
        <v>0.8</v>
      </c>
      <c r="H443" s="13">
        <v>0.8</v>
      </c>
      <c r="I443" s="14"/>
      <c r="J443" s="14"/>
      <c r="K443" s="14"/>
      <c r="L443" s="24"/>
      <c r="M443" s="14"/>
      <c r="N443" s="14"/>
      <c r="O443" s="14"/>
      <c r="P443" s="14"/>
      <c r="Q443" s="24"/>
      <c r="R443" s="4"/>
      <c r="S443" s="3"/>
    </row>
    <row r="444" spans="1:19" ht="12.75">
      <c r="A444" s="41"/>
      <c r="B444" s="235" t="s">
        <v>382</v>
      </c>
      <c r="C444" s="236"/>
      <c r="D444" s="237"/>
      <c r="E444" s="13">
        <v>0.3</v>
      </c>
      <c r="F444" s="13">
        <v>0.3</v>
      </c>
      <c r="G444" s="13">
        <v>0.3</v>
      </c>
      <c r="H444" s="13">
        <v>0.3</v>
      </c>
      <c r="I444" s="14"/>
      <c r="J444" s="14"/>
      <c r="K444" s="14"/>
      <c r="L444" s="24"/>
      <c r="M444" s="14"/>
      <c r="N444" s="14"/>
      <c r="O444" s="14"/>
      <c r="P444" s="14"/>
      <c r="Q444" s="24"/>
      <c r="R444" s="4"/>
      <c r="S444" s="3"/>
    </row>
    <row r="445" spans="1:19" ht="12.75">
      <c r="A445" s="41"/>
      <c r="B445" s="2"/>
      <c r="C445" s="2"/>
      <c r="D445" s="5" t="s">
        <v>575</v>
      </c>
      <c r="E445" s="13">
        <v>15.3</v>
      </c>
      <c r="F445" s="13">
        <v>15</v>
      </c>
      <c r="G445" s="13">
        <v>20.3</v>
      </c>
      <c r="H445" s="13">
        <v>20</v>
      </c>
      <c r="I445" s="14"/>
      <c r="J445" s="14"/>
      <c r="K445" s="14"/>
      <c r="L445" s="24"/>
      <c r="M445" s="14"/>
      <c r="N445" s="14"/>
      <c r="O445" s="14"/>
      <c r="P445" s="14"/>
      <c r="Q445" s="24"/>
      <c r="R445" s="4"/>
      <c r="S445" s="3">
        <v>608</v>
      </c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230" t="s">
        <v>30</v>
      </c>
      <c r="B447" s="230"/>
      <c r="C447" s="230"/>
      <c r="D447" s="230"/>
      <c r="E447" s="230"/>
      <c r="F447" s="230"/>
      <c r="G447" s="230"/>
      <c r="H447" s="230"/>
      <c r="I447" s="4">
        <f aca="true" t="shared" si="27" ref="I447:R447">SUM(I434:I446)</f>
        <v>8.3</v>
      </c>
      <c r="J447" s="4">
        <f t="shared" si="27"/>
        <v>5.9</v>
      </c>
      <c r="K447" s="4">
        <f t="shared" si="27"/>
        <v>41.300000000000004</v>
      </c>
      <c r="L447" s="4">
        <f t="shared" si="27"/>
        <v>201</v>
      </c>
      <c r="M447" s="4">
        <f t="shared" si="27"/>
        <v>1.2</v>
      </c>
      <c r="N447" s="4">
        <f t="shared" si="27"/>
        <v>9.5</v>
      </c>
      <c r="O447" s="4">
        <f t="shared" si="27"/>
        <v>6.7</v>
      </c>
      <c r="P447" s="4">
        <f t="shared" si="27"/>
        <v>48.9</v>
      </c>
      <c r="Q447" s="4">
        <f t="shared" si="27"/>
        <v>234</v>
      </c>
      <c r="R447" s="4">
        <f t="shared" si="27"/>
        <v>1.4</v>
      </c>
      <c r="S447" s="3"/>
    </row>
    <row r="448" spans="1:19" ht="12.75">
      <c r="A448" s="230" t="s">
        <v>31</v>
      </c>
      <c r="B448" s="231"/>
      <c r="C448" s="231"/>
      <c r="D448" s="231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</row>
    <row r="449" spans="1:19" ht="12.75">
      <c r="A449" s="2" t="s">
        <v>593</v>
      </c>
      <c r="B449" s="2">
        <v>70</v>
      </c>
      <c r="C449" s="2">
        <v>80</v>
      </c>
      <c r="D449" s="2" t="s">
        <v>72</v>
      </c>
      <c r="E449" s="2">
        <v>73.5</v>
      </c>
      <c r="F449" s="2">
        <v>70</v>
      </c>
      <c r="G449" s="2">
        <v>84</v>
      </c>
      <c r="H449" s="2">
        <v>80</v>
      </c>
      <c r="I449" s="101">
        <v>0.28</v>
      </c>
      <c r="J449" s="101">
        <v>0.07</v>
      </c>
      <c r="K449" s="101">
        <v>1.7</v>
      </c>
      <c r="L449" s="101">
        <v>9</v>
      </c>
      <c r="M449" s="101">
        <v>7</v>
      </c>
      <c r="N449" s="101">
        <v>0.32</v>
      </c>
      <c r="O449" s="101">
        <v>0.08</v>
      </c>
      <c r="P449" s="101">
        <v>1.7</v>
      </c>
      <c r="Q449" s="101">
        <v>10.2</v>
      </c>
      <c r="R449" s="101">
        <v>8</v>
      </c>
      <c r="S449" s="2">
        <v>112</v>
      </c>
    </row>
    <row r="450" spans="1:19" ht="12.75">
      <c r="A450" s="26" t="s">
        <v>116</v>
      </c>
      <c r="B450" s="18">
        <v>100</v>
      </c>
      <c r="C450" s="18">
        <v>150</v>
      </c>
      <c r="D450" s="1" t="s">
        <v>321</v>
      </c>
      <c r="E450" s="2">
        <v>34</v>
      </c>
      <c r="F450" s="2">
        <v>97</v>
      </c>
      <c r="G450" s="2">
        <v>51</v>
      </c>
      <c r="H450" s="2">
        <v>146</v>
      </c>
      <c r="I450" s="101">
        <v>3.7</v>
      </c>
      <c r="J450" s="101">
        <v>0.5</v>
      </c>
      <c r="K450" s="101">
        <v>19.3</v>
      </c>
      <c r="L450" s="101">
        <v>76</v>
      </c>
      <c r="M450" s="101">
        <v>0.01</v>
      </c>
      <c r="N450" s="101">
        <v>8.6</v>
      </c>
      <c r="O450" s="101">
        <v>0.86</v>
      </c>
      <c r="P450" s="101">
        <v>33.5</v>
      </c>
      <c r="Q450" s="101">
        <v>99</v>
      </c>
      <c r="R450" s="101">
        <v>0.015</v>
      </c>
      <c r="S450" s="3">
        <v>297</v>
      </c>
    </row>
    <row r="451" spans="1:19" ht="12.75">
      <c r="A451" s="26"/>
      <c r="B451" s="18"/>
      <c r="C451" s="18"/>
      <c r="D451" s="1" t="s">
        <v>291</v>
      </c>
      <c r="E451" s="2">
        <v>4</v>
      </c>
      <c r="F451" s="2">
        <v>4</v>
      </c>
      <c r="G451" s="2">
        <v>6</v>
      </c>
      <c r="H451" s="2">
        <v>6</v>
      </c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3"/>
    </row>
    <row r="452" spans="1:19" ht="12.75">
      <c r="A452" s="51" t="s">
        <v>556</v>
      </c>
      <c r="B452" s="166" t="s">
        <v>119</v>
      </c>
      <c r="C452" s="166" t="s">
        <v>119</v>
      </c>
      <c r="D452" s="51" t="s">
        <v>20</v>
      </c>
      <c r="E452" s="51">
        <v>69.6</v>
      </c>
      <c r="F452" s="51">
        <v>51.6</v>
      </c>
      <c r="G452" s="51">
        <v>69.6</v>
      </c>
      <c r="H452" s="51">
        <v>51.6</v>
      </c>
      <c r="I452" s="101">
        <v>10.6</v>
      </c>
      <c r="J452" s="101">
        <v>10.5</v>
      </c>
      <c r="K452" s="101">
        <v>8.58</v>
      </c>
      <c r="L452" s="101">
        <v>171</v>
      </c>
      <c r="M452" s="101">
        <v>0</v>
      </c>
      <c r="N452" s="101">
        <v>10.6</v>
      </c>
      <c r="O452" s="101">
        <v>10.5</v>
      </c>
      <c r="P452" s="101">
        <v>8.58</v>
      </c>
      <c r="Q452" s="101">
        <v>171</v>
      </c>
      <c r="R452" s="101">
        <v>0</v>
      </c>
      <c r="S452" s="3">
        <v>386</v>
      </c>
    </row>
    <row r="453" spans="1:19" ht="12.75">
      <c r="A453" s="51" t="s">
        <v>613</v>
      </c>
      <c r="B453" s="96"/>
      <c r="C453" s="166"/>
      <c r="D453" s="51" t="s">
        <v>33</v>
      </c>
      <c r="E453" s="51">
        <v>11.5</v>
      </c>
      <c r="F453" s="51">
        <v>11.5</v>
      </c>
      <c r="G453" s="51">
        <v>11.5</v>
      </c>
      <c r="H453" s="51">
        <v>11.5</v>
      </c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55"/>
    </row>
    <row r="454" spans="1:19" ht="12.75">
      <c r="A454" s="51" t="s">
        <v>615</v>
      </c>
      <c r="B454" s="96"/>
      <c r="C454" s="166"/>
      <c r="D454" s="51" t="s">
        <v>11</v>
      </c>
      <c r="E454" s="51">
        <v>14</v>
      </c>
      <c r="F454" s="51">
        <v>14</v>
      </c>
      <c r="G454" s="51">
        <v>14</v>
      </c>
      <c r="H454" s="51">
        <v>14</v>
      </c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55"/>
    </row>
    <row r="455" spans="1:19" ht="12.75">
      <c r="A455" s="51"/>
      <c r="B455" s="96"/>
      <c r="C455" s="166"/>
      <c r="D455" s="51" t="s">
        <v>306</v>
      </c>
      <c r="E455" s="51">
        <v>6.6</v>
      </c>
      <c r="F455" s="51">
        <v>6.6</v>
      </c>
      <c r="G455" s="51">
        <v>6.6</v>
      </c>
      <c r="H455" s="51">
        <v>6.6</v>
      </c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55"/>
    </row>
    <row r="456" spans="1:19" ht="12.75">
      <c r="A456" s="51"/>
      <c r="B456" s="96"/>
      <c r="C456" s="166"/>
      <c r="D456" s="51" t="s">
        <v>552</v>
      </c>
      <c r="E456" s="51"/>
      <c r="F456" s="51">
        <v>75</v>
      </c>
      <c r="G456" s="51"/>
      <c r="H456" s="51">
        <v>75</v>
      </c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55"/>
    </row>
    <row r="457" spans="1:19" ht="12.75">
      <c r="A457" s="51"/>
      <c r="B457" s="96"/>
      <c r="C457" s="166"/>
      <c r="D457" s="51" t="s">
        <v>43</v>
      </c>
      <c r="E457" s="51">
        <v>3</v>
      </c>
      <c r="F457" s="51">
        <v>3</v>
      </c>
      <c r="G457" s="51">
        <v>3</v>
      </c>
      <c r="H457" s="51">
        <v>3</v>
      </c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55"/>
    </row>
    <row r="458" spans="1:19" ht="12.75">
      <c r="A458" s="51"/>
      <c r="B458" s="96"/>
      <c r="C458" s="166"/>
      <c r="D458" s="74" t="s">
        <v>616</v>
      </c>
      <c r="E458" s="51"/>
      <c r="F458" s="74">
        <v>30</v>
      </c>
      <c r="G458" s="74"/>
      <c r="H458" s="74">
        <v>30</v>
      </c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55">
        <v>447</v>
      </c>
    </row>
    <row r="459" spans="1:19" ht="12.75">
      <c r="A459" s="51"/>
      <c r="B459" s="96"/>
      <c r="C459" s="166"/>
      <c r="D459" s="51" t="s">
        <v>11</v>
      </c>
      <c r="E459" s="51">
        <v>30</v>
      </c>
      <c r="F459" s="51">
        <v>30</v>
      </c>
      <c r="G459" s="51">
        <v>30</v>
      </c>
      <c r="H459" s="51">
        <v>30</v>
      </c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55"/>
    </row>
    <row r="460" spans="1:19" ht="12.75">
      <c r="A460" s="51"/>
      <c r="B460" s="96"/>
      <c r="C460" s="166"/>
      <c r="D460" s="51" t="s">
        <v>40</v>
      </c>
      <c r="E460" s="51">
        <v>1.5</v>
      </c>
      <c r="F460" s="51">
        <v>1.5</v>
      </c>
      <c r="G460" s="51">
        <v>1.5</v>
      </c>
      <c r="H460" s="51">
        <v>1.5</v>
      </c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55"/>
    </row>
    <row r="461" spans="1:19" ht="12.75">
      <c r="A461" s="51"/>
      <c r="B461" s="96"/>
      <c r="C461" s="166"/>
      <c r="D461" s="51" t="s">
        <v>141</v>
      </c>
      <c r="E461" s="51">
        <v>0.9</v>
      </c>
      <c r="F461" s="51">
        <v>0.9</v>
      </c>
      <c r="G461" s="51">
        <v>0.9</v>
      </c>
      <c r="H461" s="51">
        <v>0.9</v>
      </c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55"/>
    </row>
    <row r="462" spans="1:19" ht="12.75">
      <c r="A462" s="17" t="s">
        <v>286</v>
      </c>
      <c r="B462" s="18">
        <v>130</v>
      </c>
      <c r="C462" s="18">
        <v>200</v>
      </c>
      <c r="D462" s="2" t="s">
        <v>42</v>
      </c>
      <c r="E462" s="2">
        <v>130</v>
      </c>
      <c r="F462" s="2">
        <v>130</v>
      </c>
      <c r="G462" s="2">
        <v>200</v>
      </c>
      <c r="H462" s="2">
        <v>200</v>
      </c>
      <c r="I462" s="99">
        <v>0.65</v>
      </c>
      <c r="J462" s="99">
        <v>0</v>
      </c>
      <c r="K462" s="99">
        <v>13.6</v>
      </c>
      <c r="L462" s="99">
        <v>59</v>
      </c>
      <c r="M462" s="99">
        <v>5.2</v>
      </c>
      <c r="N462" s="99">
        <v>1</v>
      </c>
      <c r="O462" s="99">
        <v>0</v>
      </c>
      <c r="P462" s="99">
        <v>20.2</v>
      </c>
      <c r="Q462" s="99">
        <v>92</v>
      </c>
      <c r="R462" s="99">
        <v>8</v>
      </c>
      <c r="S462" s="55">
        <v>537</v>
      </c>
    </row>
    <row r="463" spans="1:19" ht="12.75">
      <c r="A463" s="19" t="s">
        <v>169</v>
      </c>
      <c r="B463" s="167" t="s">
        <v>618</v>
      </c>
      <c r="C463" s="167" t="s">
        <v>250</v>
      </c>
      <c r="D463" s="19" t="s">
        <v>44</v>
      </c>
      <c r="E463" s="19">
        <v>10</v>
      </c>
      <c r="F463" s="19">
        <v>10</v>
      </c>
      <c r="G463" s="19">
        <v>15</v>
      </c>
      <c r="H463" s="19">
        <v>15</v>
      </c>
      <c r="I463" s="99">
        <v>0.76</v>
      </c>
      <c r="J463" s="99">
        <v>0.08</v>
      </c>
      <c r="K463" s="99">
        <v>4.92</v>
      </c>
      <c r="L463" s="99">
        <v>23</v>
      </c>
      <c r="M463" s="99">
        <v>0</v>
      </c>
      <c r="N463" s="99">
        <v>1.14</v>
      </c>
      <c r="O463" s="99">
        <v>0.12</v>
      </c>
      <c r="P463" s="99">
        <v>7.38</v>
      </c>
      <c r="Q463" s="99">
        <v>35</v>
      </c>
      <c r="R463" s="99">
        <v>0</v>
      </c>
      <c r="S463" s="55">
        <v>114</v>
      </c>
    </row>
    <row r="464" spans="1:19" ht="12.75">
      <c r="A464" s="38"/>
      <c r="B464" s="19"/>
      <c r="C464" s="19"/>
      <c r="D464" s="19" t="s">
        <v>22</v>
      </c>
      <c r="E464" s="19">
        <v>20</v>
      </c>
      <c r="F464" s="19">
        <v>20</v>
      </c>
      <c r="G464" s="19">
        <v>25</v>
      </c>
      <c r="H464" s="19">
        <v>25</v>
      </c>
      <c r="I464" s="100">
        <v>1.32</v>
      </c>
      <c r="J464" s="99">
        <v>0.24</v>
      </c>
      <c r="K464" s="99">
        <v>6.68</v>
      </c>
      <c r="L464" s="99">
        <v>34</v>
      </c>
      <c r="M464" s="99">
        <v>0</v>
      </c>
      <c r="N464" s="99">
        <v>1.65</v>
      </c>
      <c r="O464" s="99">
        <v>0.3</v>
      </c>
      <c r="P464" s="99">
        <v>8.35</v>
      </c>
      <c r="Q464" s="99">
        <v>43</v>
      </c>
      <c r="R464" s="99">
        <v>0</v>
      </c>
      <c r="S464" s="55">
        <v>115</v>
      </c>
    </row>
    <row r="465" spans="1:19" ht="12.75">
      <c r="A465" s="230" t="s">
        <v>45</v>
      </c>
      <c r="B465" s="230"/>
      <c r="C465" s="230"/>
      <c r="D465" s="230"/>
      <c r="E465" s="230"/>
      <c r="F465" s="230"/>
      <c r="G465" s="230"/>
      <c r="H465" s="230"/>
      <c r="I465" s="46">
        <f aca="true" t="shared" si="28" ref="I465:R465">SUM(I449:I464)</f>
        <v>17.31</v>
      </c>
      <c r="J465" s="46">
        <f t="shared" si="28"/>
        <v>11.39</v>
      </c>
      <c r="K465" s="46">
        <f t="shared" si="28"/>
        <v>54.78</v>
      </c>
      <c r="L465" s="46">
        <f t="shared" si="28"/>
        <v>372</v>
      </c>
      <c r="M465" s="46">
        <f t="shared" si="28"/>
        <v>12.21</v>
      </c>
      <c r="N465" s="46">
        <f t="shared" si="28"/>
        <v>23.31</v>
      </c>
      <c r="O465" s="46">
        <f t="shared" si="28"/>
        <v>11.86</v>
      </c>
      <c r="P465" s="46">
        <f t="shared" si="28"/>
        <v>79.71</v>
      </c>
      <c r="Q465" s="46">
        <f t="shared" si="28"/>
        <v>450.2</v>
      </c>
      <c r="R465" s="46">
        <f t="shared" si="28"/>
        <v>16.015</v>
      </c>
      <c r="S465" s="1"/>
    </row>
    <row r="466" spans="1:19" ht="15">
      <c r="A466" s="230" t="s">
        <v>36</v>
      </c>
      <c r="B466" s="230"/>
      <c r="C466" s="230"/>
      <c r="D466" s="230"/>
      <c r="E466" s="230"/>
      <c r="F466" s="230"/>
      <c r="G466" s="230"/>
      <c r="H466" s="230"/>
      <c r="I466" s="67">
        <f aca="true" t="shared" si="29" ref="I466:R466">I465+I447+I432+I385+I382</f>
        <v>53.690000000000005</v>
      </c>
      <c r="J466" s="67">
        <f t="shared" si="29"/>
        <v>44.45</v>
      </c>
      <c r="K466" s="68">
        <f t="shared" si="29"/>
        <v>236.02</v>
      </c>
      <c r="L466" s="68">
        <f t="shared" si="29"/>
        <v>1455.1000000000001</v>
      </c>
      <c r="M466" s="68">
        <f t="shared" si="29"/>
        <v>66.13</v>
      </c>
      <c r="N466" s="68">
        <f t="shared" si="29"/>
        <v>69.5</v>
      </c>
      <c r="O466" s="68">
        <f t="shared" si="29"/>
        <v>55.34</v>
      </c>
      <c r="P466" s="68">
        <f t="shared" si="29"/>
        <v>301.84000000000003</v>
      </c>
      <c r="Q466" s="68">
        <f t="shared" si="29"/>
        <v>1808.7000000000003</v>
      </c>
      <c r="R466" s="67">
        <f t="shared" si="29"/>
        <v>85.265</v>
      </c>
      <c r="S466" s="1"/>
    </row>
    <row r="467" spans="1:19" ht="12.75">
      <c r="A467" s="226" t="s">
        <v>668</v>
      </c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8"/>
      <c r="R467" s="1"/>
      <c r="S467" s="1"/>
    </row>
    <row r="468" spans="1:19" ht="12.75">
      <c r="A468" s="217" t="s">
        <v>285</v>
      </c>
      <c r="B468" s="229"/>
      <c r="C468" s="229"/>
      <c r="D468" s="2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5"/>
    </row>
    <row r="469" spans="1:19" ht="12.75">
      <c r="A469" s="2" t="s">
        <v>99</v>
      </c>
      <c r="B469" s="13">
        <v>60</v>
      </c>
      <c r="C469" s="13">
        <v>60</v>
      </c>
      <c r="D469" s="2" t="s">
        <v>417</v>
      </c>
      <c r="E469" s="52">
        <v>50.7</v>
      </c>
      <c r="F469" s="13">
        <v>39</v>
      </c>
      <c r="G469" s="52">
        <v>50.7</v>
      </c>
      <c r="H469" s="13">
        <v>39</v>
      </c>
      <c r="I469" s="99">
        <v>5.1</v>
      </c>
      <c r="J469" s="99">
        <v>8</v>
      </c>
      <c r="K469" s="99">
        <v>1.3</v>
      </c>
      <c r="L469" s="99">
        <v>97</v>
      </c>
      <c r="M469" s="100">
        <v>0.18</v>
      </c>
      <c r="N469" s="99">
        <v>5.1</v>
      </c>
      <c r="O469" s="99">
        <v>8</v>
      </c>
      <c r="P469" s="99">
        <v>1.3</v>
      </c>
      <c r="Q469" s="99">
        <v>97</v>
      </c>
      <c r="R469" s="100">
        <v>0.18</v>
      </c>
      <c r="S469" s="55">
        <v>307</v>
      </c>
    </row>
    <row r="470" spans="1:19" ht="12.75">
      <c r="A470" s="42"/>
      <c r="B470" s="13"/>
      <c r="C470" s="13"/>
      <c r="D470" s="2" t="s">
        <v>126</v>
      </c>
      <c r="E470" s="52">
        <v>25</v>
      </c>
      <c r="F470" s="13">
        <v>25</v>
      </c>
      <c r="G470" s="52">
        <v>25</v>
      </c>
      <c r="H470" s="13">
        <v>25</v>
      </c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55"/>
    </row>
    <row r="471" spans="1:19" ht="12.75">
      <c r="A471" s="42"/>
      <c r="B471" s="13"/>
      <c r="C471" s="13"/>
      <c r="D471" s="2" t="s">
        <v>40</v>
      </c>
      <c r="E471" s="52">
        <v>1.8</v>
      </c>
      <c r="F471" s="13">
        <v>1.8</v>
      </c>
      <c r="G471" s="52">
        <v>1.8</v>
      </c>
      <c r="H471" s="13">
        <v>1.8</v>
      </c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55"/>
    </row>
    <row r="472" spans="1:19" ht="12.75">
      <c r="A472" s="17" t="s">
        <v>414</v>
      </c>
      <c r="B472" s="13">
        <v>130</v>
      </c>
      <c r="C472" s="13">
        <v>150</v>
      </c>
      <c r="D472" s="17" t="s">
        <v>419</v>
      </c>
      <c r="E472" s="13">
        <v>13</v>
      </c>
      <c r="F472" s="13">
        <v>13</v>
      </c>
      <c r="G472" s="13">
        <v>18</v>
      </c>
      <c r="H472" s="13">
        <v>18</v>
      </c>
      <c r="I472" s="99">
        <v>5.5</v>
      </c>
      <c r="J472" s="99">
        <v>5.6</v>
      </c>
      <c r="K472" s="99">
        <v>18.7</v>
      </c>
      <c r="L472" s="107">
        <v>156</v>
      </c>
      <c r="M472" s="99">
        <v>0.8</v>
      </c>
      <c r="N472" s="99">
        <v>6.8</v>
      </c>
      <c r="O472" s="99">
        <v>7</v>
      </c>
      <c r="P472" s="99">
        <v>23.3</v>
      </c>
      <c r="Q472" s="107">
        <v>180</v>
      </c>
      <c r="R472" s="99">
        <v>1.1</v>
      </c>
      <c r="S472" s="55">
        <v>270</v>
      </c>
    </row>
    <row r="473" spans="1:19" ht="12.75">
      <c r="A473" s="42" t="s">
        <v>132</v>
      </c>
      <c r="B473" s="13"/>
      <c r="C473" s="13"/>
      <c r="D473" s="17" t="s">
        <v>11</v>
      </c>
      <c r="E473" s="13">
        <v>95</v>
      </c>
      <c r="F473" s="13">
        <v>95</v>
      </c>
      <c r="G473" s="13">
        <v>105</v>
      </c>
      <c r="H473" s="13">
        <v>105</v>
      </c>
      <c r="I473" s="98"/>
      <c r="J473" s="98"/>
      <c r="K473" s="98"/>
      <c r="L473" s="98"/>
      <c r="M473" s="98"/>
      <c r="N473" s="184"/>
      <c r="O473" s="184"/>
      <c r="P473" s="184"/>
      <c r="Q473" s="184"/>
      <c r="R473" s="184"/>
      <c r="S473" s="55"/>
    </row>
    <row r="474" spans="1:19" ht="12.75">
      <c r="A474" s="42"/>
      <c r="B474" s="13"/>
      <c r="C474" s="13"/>
      <c r="D474" s="17" t="s">
        <v>56</v>
      </c>
      <c r="E474" s="13">
        <v>30</v>
      </c>
      <c r="F474" s="13">
        <v>30</v>
      </c>
      <c r="G474" s="13">
        <v>35</v>
      </c>
      <c r="H474" s="13">
        <v>35</v>
      </c>
      <c r="I474" s="98"/>
      <c r="J474" s="98"/>
      <c r="K474" s="98"/>
      <c r="L474" s="98"/>
      <c r="M474" s="98"/>
      <c r="N474" s="184"/>
      <c r="O474" s="184"/>
      <c r="P474" s="184"/>
      <c r="Q474" s="184"/>
      <c r="R474" s="184"/>
      <c r="S474" s="55"/>
    </row>
    <row r="475" spans="1:19" ht="12.75">
      <c r="A475" s="42"/>
      <c r="B475" s="13"/>
      <c r="C475" s="13"/>
      <c r="D475" s="17" t="s">
        <v>13</v>
      </c>
      <c r="E475" s="13">
        <v>3</v>
      </c>
      <c r="F475" s="13">
        <v>3</v>
      </c>
      <c r="G475" s="13">
        <v>4</v>
      </c>
      <c r="H475" s="13">
        <v>4</v>
      </c>
      <c r="I475" s="98"/>
      <c r="J475" s="98"/>
      <c r="K475" s="98"/>
      <c r="L475" s="98"/>
      <c r="M475" s="98"/>
      <c r="N475" s="184"/>
      <c r="O475" s="184"/>
      <c r="P475" s="184"/>
      <c r="Q475" s="184"/>
      <c r="R475" s="184"/>
      <c r="S475" s="55"/>
    </row>
    <row r="476" spans="1:19" ht="12.75">
      <c r="A476" s="42"/>
      <c r="B476" s="13"/>
      <c r="C476" s="13"/>
      <c r="D476" s="17" t="s">
        <v>40</v>
      </c>
      <c r="E476" s="13">
        <v>3.5</v>
      </c>
      <c r="F476" s="13">
        <v>3.5</v>
      </c>
      <c r="G476" s="13">
        <v>4</v>
      </c>
      <c r="H476" s="13">
        <v>4</v>
      </c>
      <c r="I476" s="98"/>
      <c r="J476" s="98"/>
      <c r="K476" s="98"/>
      <c r="L476" s="98"/>
      <c r="M476" s="98"/>
      <c r="N476" s="184"/>
      <c r="O476" s="184"/>
      <c r="P476" s="184"/>
      <c r="Q476" s="184"/>
      <c r="R476" s="184"/>
      <c r="S476" s="55"/>
    </row>
    <row r="477" spans="1:19" ht="12.75">
      <c r="A477" s="42" t="s">
        <v>71</v>
      </c>
      <c r="B477" s="13">
        <v>150</v>
      </c>
      <c r="C477" s="13">
        <v>200</v>
      </c>
      <c r="D477" s="51" t="s">
        <v>280</v>
      </c>
      <c r="E477" s="13" t="s">
        <v>279</v>
      </c>
      <c r="F477" s="13" t="s">
        <v>279</v>
      </c>
      <c r="G477" s="13" t="s">
        <v>585</v>
      </c>
      <c r="H477" s="13" t="s">
        <v>586</v>
      </c>
      <c r="I477" s="101">
        <v>1.1</v>
      </c>
      <c r="J477" s="101">
        <v>0.97</v>
      </c>
      <c r="K477" s="101">
        <v>13.1</v>
      </c>
      <c r="L477" s="101">
        <v>65</v>
      </c>
      <c r="M477" s="101">
        <v>0.97</v>
      </c>
      <c r="N477" s="101">
        <v>1.5</v>
      </c>
      <c r="O477" s="101">
        <v>1.3</v>
      </c>
      <c r="P477" s="101">
        <v>17.4</v>
      </c>
      <c r="Q477" s="101">
        <v>87</v>
      </c>
      <c r="R477" s="99">
        <v>1.3</v>
      </c>
      <c r="S477" s="55">
        <v>507</v>
      </c>
    </row>
    <row r="478" spans="1:19" ht="12.75">
      <c r="A478" s="42"/>
      <c r="B478" s="13"/>
      <c r="C478" s="13"/>
      <c r="D478" s="42" t="s">
        <v>13</v>
      </c>
      <c r="E478" s="13">
        <v>8.5</v>
      </c>
      <c r="F478" s="13">
        <v>8.5</v>
      </c>
      <c r="G478" s="13">
        <v>11</v>
      </c>
      <c r="H478" s="13">
        <v>11</v>
      </c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55"/>
    </row>
    <row r="479" spans="1:19" ht="12.75">
      <c r="A479" s="42"/>
      <c r="B479" s="13"/>
      <c r="C479" s="13"/>
      <c r="D479" s="42" t="s">
        <v>11</v>
      </c>
      <c r="E479" s="13">
        <v>40</v>
      </c>
      <c r="F479" s="13">
        <v>40</v>
      </c>
      <c r="G479" s="13">
        <v>50</v>
      </c>
      <c r="H479" s="13">
        <v>50</v>
      </c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55"/>
    </row>
    <row r="480" spans="1:19" ht="12.75">
      <c r="A480" s="42"/>
      <c r="B480" s="13"/>
      <c r="C480" s="13"/>
      <c r="D480" s="42" t="s">
        <v>56</v>
      </c>
      <c r="E480" s="13">
        <v>94</v>
      </c>
      <c r="F480" s="13">
        <v>94</v>
      </c>
      <c r="G480" s="13">
        <v>125</v>
      </c>
      <c r="H480" s="13">
        <v>125</v>
      </c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55"/>
    </row>
    <row r="481" spans="1:19" ht="12.75">
      <c r="A481" s="2" t="s">
        <v>394</v>
      </c>
      <c r="B481" s="12" t="s">
        <v>337</v>
      </c>
      <c r="C481" s="12" t="s">
        <v>336</v>
      </c>
      <c r="D481" s="2" t="s">
        <v>395</v>
      </c>
      <c r="E481" s="13">
        <v>20</v>
      </c>
      <c r="F481" s="13">
        <v>20</v>
      </c>
      <c r="G481" s="13">
        <v>25</v>
      </c>
      <c r="H481" s="13">
        <v>25</v>
      </c>
      <c r="I481" s="101">
        <v>1.5</v>
      </c>
      <c r="J481" s="101">
        <v>0.56</v>
      </c>
      <c r="K481" s="101">
        <v>10.2</v>
      </c>
      <c r="L481" s="101">
        <v>52</v>
      </c>
      <c r="M481" s="99">
        <v>0</v>
      </c>
      <c r="N481" s="101">
        <v>1.9</v>
      </c>
      <c r="O481" s="101">
        <v>0.71</v>
      </c>
      <c r="P481" s="101">
        <v>12.8</v>
      </c>
      <c r="Q481" s="101">
        <v>65</v>
      </c>
      <c r="R481" s="99">
        <v>0</v>
      </c>
      <c r="S481" s="55">
        <v>117</v>
      </c>
    </row>
    <row r="482" spans="1:19" ht="12.75">
      <c r="A482" s="2" t="s">
        <v>112</v>
      </c>
      <c r="B482" s="13">
        <v>5</v>
      </c>
      <c r="C482" s="13">
        <v>5</v>
      </c>
      <c r="D482" s="2" t="s">
        <v>40</v>
      </c>
      <c r="E482" s="13">
        <v>5</v>
      </c>
      <c r="F482" s="13">
        <v>5</v>
      </c>
      <c r="G482" s="13">
        <v>5</v>
      </c>
      <c r="H482" s="13">
        <v>5</v>
      </c>
      <c r="I482" s="99">
        <v>0.025</v>
      </c>
      <c r="J482" s="99">
        <v>4.1</v>
      </c>
      <c r="K482" s="99">
        <v>0.04</v>
      </c>
      <c r="L482" s="99">
        <v>37</v>
      </c>
      <c r="M482" s="99">
        <v>0</v>
      </c>
      <c r="N482" s="99">
        <v>0.025</v>
      </c>
      <c r="O482" s="99">
        <v>4.1</v>
      </c>
      <c r="P482" s="99">
        <v>0.04</v>
      </c>
      <c r="Q482" s="99">
        <v>37</v>
      </c>
      <c r="R482" s="99">
        <v>0</v>
      </c>
      <c r="S482" s="55">
        <v>111</v>
      </c>
    </row>
    <row r="483" spans="1:19" ht="12.75">
      <c r="A483" s="226" t="s">
        <v>14</v>
      </c>
      <c r="B483" s="227"/>
      <c r="C483" s="227"/>
      <c r="D483" s="227"/>
      <c r="E483" s="227"/>
      <c r="F483" s="227"/>
      <c r="G483" s="227"/>
      <c r="H483" s="228"/>
      <c r="I483" s="15">
        <f aca="true" t="shared" si="30" ref="I483:R483">SUM(I472:I482)</f>
        <v>8.125</v>
      </c>
      <c r="J483" s="15">
        <f t="shared" si="30"/>
        <v>11.229999999999999</v>
      </c>
      <c r="K483" s="15">
        <f t="shared" si="30"/>
        <v>42.04</v>
      </c>
      <c r="L483" s="15">
        <f t="shared" si="30"/>
        <v>310</v>
      </c>
      <c r="M483" s="15">
        <f t="shared" si="30"/>
        <v>1.77</v>
      </c>
      <c r="N483" s="15">
        <f t="shared" si="30"/>
        <v>10.225000000000001</v>
      </c>
      <c r="O483" s="15">
        <f t="shared" si="30"/>
        <v>13.110000000000001</v>
      </c>
      <c r="P483" s="15">
        <f t="shared" si="30"/>
        <v>53.54</v>
      </c>
      <c r="Q483" s="70">
        <f t="shared" si="30"/>
        <v>369</v>
      </c>
      <c r="R483" s="15">
        <f t="shared" si="30"/>
        <v>2.4000000000000004</v>
      </c>
      <c r="S483" s="55"/>
    </row>
    <row r="484" spans="1:19" ht="12.75">
      <c r="A484" s="230" t="s">
        <v>59</v>
      </c>
      <c r="B484" s="230"/>
      <c r="C484" s="230"/>
      <c r="D484" s="230"/>
      <c r="E484" s="16"/>
      <c r="F484" s="16"/>
      <c r="G484" s="16"/>
      <c r="H484" s="16"/>
      <c r="I484" s="16"/>
      <c r="J484" s="14"/>
      <c r="K484" s="14"/>
      <c r="L484" s="14"/>
      <c r="M484" s="14"/>
      <c r="N484" s="14"/>
      <c r="O484" s="14"/>
      <c r="P484" s="14"/>
      <c r="Q484" s="14"/>
      <c r="R484" s="44"/>
      <c r="S484" s="55"/>
    </row>
    <row r="485" spans="1:19" ht="12.75">
      <c r="A485" s="17" t="s">
        <v>286</v>
      </c>
      <c r="B485" s="18">
        <v>100</v>
      </c>
      <c r="C485" s="18">
        <v>100</v>
      </c>
      <c r="D485" s="2" t="s">
        <v>42</v>
      </c>
      <c r="E485" s="2">
        <v>100</v>
      </c>
      <c r="F485" s="2">
        <v>100</v>
      </c>
      <c r="G485" s="2">
        <v>100</v>
      </c>
      <c r="H485" s="2">
        <v>100</v>
      </c>
      <c r="I485" s="104">
        <v>0.5</v>
      </c>
      <c r="J485" s="104">
        <v>0</v>
      </c>
      <c r="K485" s="104">
        <v>10.1</v>
      </c>
      <c r="L485" s="104">
        <v>46</v>
      </c>
      <c r="M485" s="104">
        <v>4</v>
      </c>
      <c r="N485" s="104">
        <v>0.5</v>
      </c>
      <c r="O485" s="104">
        <v>0</v>
      </c>
      <c r="P485" s="104">
        <v>10.1</v>
      </c>
      <c r="Q485" s="104">
        <v>46</v>
      </c>
      <c r="R485" s="104">
        <v>4</v>
      </c>
      <c r="S485" s="55">
        <v>537</v>
      </c>
    </row>
    <row r="486" spans="1:19" ht="12.75">
      <c r="A486" s="226" t="s">
        <v>60</v>
      </c>
      <c r="B486" s="227"/>
      <c r="C486" s="227"/>
      <c r="D486" s="227"/>
      <c r="E486" s="227"/>
      <c r="F486" s="227"/>
      <c r="G486" s="227"/>
      <c r="H486" s="228"/>
      <c r="I486" s="4">
        <f aca="true" t="shared" si="31" ref="I486:R486">I485</f>
        <v>0.5</v>
      </c>
      <c r="J486" s="4">
        <f t="shared" si="31"/>
        <v>0</v>
      </c>
      <c r="K486" s="4">
        <f t="shared" si="31"/>
        <v>10.1</v>
      </c>
      <c r="L486" s="4">
        <f t="shared" si="31"/>
        <v>46</v>
      </c>
      <c r="M486" s="4">
        <f t="shared" si="31"/>
        <v>4</v>
      </c>
      <c r="N486" s="4">
        <f t="shared" si="31"/>
        <v>0.5</v>
      </c>
      <c r="O486" s="4">
        <f t="shared" si="31"/>
        <v>0</v>
      </c>
      <c r="P486" s="4">
        <f t="shared" si="31"/>
        <v>10.1</v>
      </c>
      <c r="Q486" s="4">
        <f t="shared" si="31"/>
        <v>46</v>
      </c>
      <c r="R486" s="4">
        <f t="shared" si="31"/>
        <v>4</v>
      </c>
      <c r="S486" s="36"/>
    </row>
    <row r="487" spans="1:19" ht="12.75">
      <c r="A487" s="230" t="s">
        <v>15</v>
      </c>
      <c r="B487" s="230"/>
      <c r="C487" s="230"/>
      <c r="D487" s="230"/>
      <c r="E487" s="2"/>
      <c r="F487" s="2"/>
      <c r="G487" s="2"/>
      <c r="H487" s="2"/>
      <c r="I487" s="2"/>
      <c r="J487" s="14"/>
      <c r="K487" s="14"/>
      <c r="L487" s="14"/>
      <c r="M487" s="14"/>
      <c r="N487" s="14"/>
      <c r="O487" s="14"/>
      <c r="P487" s="14"/>
      <c r="Q487" s="14"/>
      <c r="R487" s="44"/>
      <c r="S487" s="36"/>
    </row>
    <row r="488" spans="1:19" ht="12.75">
      <c r="A488" s="17" t="s">
        <v>594</v>
      </c>
      <c r="B488" s="13">
        <v>50</v>
      </c>
      <c r="C488" s="13">
        <v>60</v>
      </c>
      <c r="D488" s="2" t="s">
        <v>420</v>
      </c>
      <c r="E488" s="2">
        <v>33.4</v>
      </c>
      <c r="F488" s="2">
        <v>25</v>
      </c>
      <c r="G488" s="2">
        <v>40.1</v>
      </c>
      <c r="H488" s="2">
        <v>30</v>
      </c>
      <c r="I488" s="101">
        <v>2.2</v>
      </c>
      <c r="J488" s="101">
        <v>7</v>
      </c>
      <c r="K488" s="101">
        <v>16.6</v>
      </c>
      <c r="L488" s="101">
        <v>95</v>
      </c>
      <c r="M488" s="101">
        <v>12.6</v>
      </c>
      <c r="N488" s="101">
        <v>2.7</v>
      </c>
      <c r="O488" s="101">
        <v>8.7</v>
      </c>
      <c r="P488" s="101">
        <v>20.7</v>
      </c>
      <c r="Q488" s="101">
        <v>118</v>
      </c>
      <c r="R488" s="101">
        <v>15.8</v>
      </c>
      <c r="S488" s="42">
        <v>100516</v>
      </c>
    </row>
    <row r="489" spans="1:19" ht="12.75">
      <c r="A489" s="16"/>
      <c r="B489" s="18"/>
      <c r="C489" s="18"/>
      <c r="D489" s="2" t="s">
        <v>421</v>
      </c>
      <c r="E489" s="2">
        <v>35.7</v>
      </c>
      <c r="F489" s="2">
        <v>25</v>
      </c>
      <c r="G489" s="2">
        <v>42.8</v>
      </c>
      <c r="H489" s="2">
        <v>30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42"/>
      <c r="S489" s="42"/>
    </row>
    <row r="490" spans="1:19" ht="12.75">
      <c r="A490" s="16"/>
      <c r="B490" s="18"/>
      <c r="C490" s="18"/>
      <c r="D490" s="2" t="s">
        <v>422</v>
      </c>
      <c r="E490" s="2">
        <v>38.3</v>
      </c>
      <c r="F490" s="2">
        <v>25</v>
      </c>
      <c r="G490" s="2">
        <v>46</v>
      </c>
      <c r="H490" s="2">
        <v>30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42"/>
      <c r="S490" s="42"/>
    </row>
    <row r="491" spans="1:19" ht="12.75">
      <c r="A491" s="16"/>
      <c r="B491" s="18"/>
      <c r="C491" s="18"/>
      <c r="D491" s="2" t="s">
        <v>423</v>
      </c>
      <c r="E491" s="2">
        <v>41.8</v>
      </c>
      <c r="F491" s="2">
        <v>25</v>
      </c>
      <c r="G491" s="2">
        <v>50.1</v>
      </c>
      <c r="H491" s="2">
        <v>30</v>
      </c>
      <c r="I491" s="17"/>
      <c r="J491" s="17"/>
      <c r="K491" s="17"/>
      <c r="L491" s="17"/>
      <c r="M491" s="17"/>
      <c r="N491" s="17"/>
      <c r="O491" s="17"/>
      <c r="P491" s="17"/>
      <c r="Q491" s="17"/>
      <c r="R491" s="42"/>
      <c r="S491" s="42"/>
    </row>
    <row r="492" spans="1:19" ht="12.75">
      <c r="A492" s="16"/>
      <c r="B492" s="18"/>
      <c r="C492" s="18"/>
      <c r="D492" s="1" t="s">
        <v>282</v>
      </c>
      <c r="E492" s="2">
        <v>3</v>
      </c>
      <c r="F492" s="2">
        <v>2.5</v>
      </c>
      <c r="G492" s="2">
        <v>3.6</v>
      </c>
      <c r="H492" s="2">
        <v>3</v>
      </c>
      <c r="I492" s="17"/>
      <c r="J492" s="17"/>
      <c r="K492" s="17"/>
      <c r="L492" s="17"/>
      <c r="M492" s="17"/>
      <c r="N492" s="17"/>
      <c r="O492" s="17"/>
      <c r="P492" s="17"/>
      <c r="Q492" s="17"/>
      <c r="R492" s="42"/>
      <c r="S492" s="42"/>
    </row>
    <row r="493" spans="1:19" ht="12.75">
      <c r="A493" s="16"/>
      <c r="B493" s="18"/>
      <c r="C493" s="18"/>
      <c r="D493" s="1" t="s">
        <v>16</v>
      </c>
      <c r="E493" s="2">
        <v>12.5</v>
      </c>
      <c r="F493" s="2">
        <v>10</v>
      </c>
      <c r="G493" s="2">
        <v>15</v>
      </c>
      <c r="H493" s="2">
        <v>12</v>
      </c>
      <c r="I493" s="17"/>
      <c r="J493" s="17"/>
      <c r="K493" s="17"/>
      <c r="L493" s="17"/>
      <c r="M493" s="17"/>
      <c r="N493" s="17"/>
      <c r="O493" s="17"/>
      <c r="P493" s="17"/>
      <c r="Q493" s="17"/>
      <c r="R493" s="42"/>
      <c r="S493" s="42"/>
    </row>
    <row r="494" spans="1:19" ht="12.75">
      <c r="A494" s="16"/>
      <c r="B494" s="18"/>
      <c r="C494" s="18"/>
      <c r="D494" s="1" t="s">
        <v>17</v>
      </c>
      <c r="E494" s="2">
        <v>20</v>
      </c>
      <c r="F494" s="2">
        <v>15</v>
      </c>
      <c r="G494" s="2">
        <v>24</v>
      </c>
      <c r="H494" s="2">
        <v>18</v>
      </c>
      <c r="I494" s="17"/>
      <c r="J494" s="17"/>
      <c r="K494" s="17"/>
      <c r="L494" s="17"/>
      <c r="M494" s="17"/>
      <c r="N494" s="17"/>
      <c r="O494" s="17"/>
      <c r="P494" s="17"/>
      <c r="Q494" s="17"/>
      <c r="R494" s="42"/>
      <c r="S494" s="42"/>
    </row>
    <row r="495" spans="1:19" ht="12.75">
      <c r="A495" s="16"/>
      <c r="B495" s="18"/>
      <c r="C495" s="18"/>
      <c r="D495" s="1" t="s">
        <v>63</v>
      </c>
      <c r="E495" s="2">
        <v>2</v>
      </c>
      <c r="F495" s="2">
        <v>2</v>
      </c>
      <c r="G495" s="2">
        <v>3</v>
      </c>
      <c r="H495" s="2">
        <v>3</v>
      </c>
      <c r="I495" s="17"/>
      <c r="J495" s="17"/>
      <c r="K495" s="17"/>
      <c r="L495" s="17"/>
      <c r="M495" s="17"/>
      <c r="N495" s="17"/>
      <c r="O495" s="17"/>
      <c r="P495" s="17"/>
      <c r="Q495" s="17"/>
      <c r="R495" s="42"/>
      <c r="S495" s="42"/>
    </row>
    <row r="496" spans="1:19" ht="12.75">
      <c r="A496" s="17" t="s">
        <v>260</v>
      </c>
      <c r="B496" s="27" t="s">
        <v>528</v>
      </c>
      <c r="C496" s="27" t="s">
        <v>520</v>
      </c>
      <c r="D496" s="2" t="s">
        <v>115</v>
      </c>
      <c r="E496" s="2">
        <v>12.2</v>
      </c>
      <c r="F496" s="2">
        <v>12</v>
      </c>
      <c r="G496" s="2">
        <v>16.2</v>
      </c>
      <c r="H496" s="2">
        <v>16</v>
      </c>
      <c r="I496" s="101">
        <v>1.8</v>
      </c>
      <c r="J496" s="101">
        <v>12.7</v>
      </c>
      <c r="K496" s="101">
        <v>10.4</v>
      </c>
      <c r="L496" s="101">
        <v>64</v>
      </c>
      <c r="M496" s="101">
        <v>5.2</v>
      </c>
      <c r="N496" s="101">
        <v>3</v>
      </c>
      <c r="O496" s="101">
        <v>14.6</v>
      </c>
      <c r="P496" s="101">
        <v>12.1</v>
      </c>
      <c r="Q496" s="101">
        <v>86</v>
      </c>
      <c r="R496" s="101">
        <v>6.9</v>
      </c>
      <c r="S496" s="3">
        <v>149</v>
      </c>
    </row>
    <row r="497" spans="1:19" ht="12.75">
      <c r="A497" s="17" t="s">
        <v>522</v>
      </c>
      <c r="B497" s="18"/>
      <c r="C497" s="18"/>
      <c r="D497" s="2" t="s">
        <v>420</v>
      </c>
      <c r="E497" s="2">
        <v>49.9</v>
      </c>
      <c r="F497" s="2">
        <v>37.5</v>
      </c>
      <c r="G497" s="2">
        <v>66.6</v>
      </c>
      <c r="H497" s="2">
        <v>50</v>
      </c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3"/>
    </row>
    <row r="498" spans="1:19" ht="12.75">
      <c r="A498" s="41"/>
      <c r="B498" s="18"/>
      <c r="C498" s="18"/>
      <c r="D498" s="2" t="s">
        <v>421</v>
      </c>
      <c r="E498" s="2">
        <v>53.7</v>
      </c>
      <c r="F498" s="2">
        <v>37.5</v>
      </c>
      <c r="G498" s="2">
        <v>71.6</v>
      </c>
      <c r="H498" s="2">
        <v>50</v>
      </c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3"/>
    </row>
    <row r="499" spans="1:19" ht="12.75">
      <c r="A499" s="17"/>
      <c r="B499" s="18"/>
      <c r="C499" s="18"/>
      <c r="D499" s="2" t="s">
        <v>422</v>
      </c>
      <c r="E499" s="2">
        <v>57.8</v>
      </c>
      <c r="F499" s="2">
        <v>37.5</v>
      </c>
      <c r="G499" s="2">
        <v>77</v>
      </c>
      <c r="H499" s="2">
        <v>50</v>
      </c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3"/>
    </row>
    <row r="500" spans="1:19" ht="12.75">
      <c r="A500" s="17"/>
      <c r="B500" s="18"/>
      <c r="C500" s="18"/>
      <c r="D500" s="2" t="s">
        <v>423</v>
      </c>
      <c r="E500" s="2">
        <v>62.5</v>
      </c>
      <c r="F500" s="2">
        <v>37.5</v>
      </c>
      <c r="G500" s="2">
        <v>83.3</v>
      </c>
      <c r="H500" s="2">
        <v>50</v>
      </c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3"/>
    </row>
    <row r="501" spans="1:19" ht="12.75">
      <c r="A501" s="41"/>
      <c r="B501" s="18"/>
      <c r="C501" s="18"/>
      <c r="D501" s="2" t="s">
        <v>16</v>
      </c>
      <c r="E501" s="2">
        <v>7.5</v>
      </c>
      <c r="F501" s="2">
        <v>6</v>
      </c>
      <c r="G501" s="2">
        <v>10</v>
      </c>
      <c r="H501" s="2">
        <v>12.5</v>
      </c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3"/>
    </row>
    <row r="502" spans="1:19" ht="12.75">
      <c r="A502" s="41"/>
      <c r="B502" s="18"/>
      <c r="C502" s="18"/>
      <c r="D502" s="2" t="s">
        <v>18</v>
      </c>
      <c r="E502" s="2">
        <v>7.2</v>
      </c>
      <c r="F502" s="2">
        <v>6</v>
      </c>
      <c r="G502" s="2">
        <v>9.6</v>
      </c>
      <c r="H502" s="2">
        <v>8</v>
      </c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3"/>
    </row>
    <row r="503" spans="1:19" ht="12.75">
      <c r="A503" s="97"/>
      <c r="B503" s="18"/>
      <c r="C503" s="18"/>
      <c r="D503" s="2" t="s">
        <v>43</v>
      </c>
      <c r="E503" s="2">
        <v>2.5</v>
      </c>
      <c r="F503" s="2">
        <v>2.5</v>
      </c>
      <c r="G503" s="2">
        <v>3</v>
      </c>
      <c r="H503" s="2">
        <v>3</v>
      </c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3"/>
    </row>
    <row r="504" spans="1:19" ht="12.75">
      <c r="A504" s="97"/>
      <c r="B504" s="18"/>
      <c r="C504" s="18"/>
      <c r="D504" s="2" t="s">
        <v>521</v>
      </c>
      <c r="E504" s="2">
        <v>33.5</v>
      </c>
      <c r="F504" s="2">
        <v>25</v>
      </c>
      <c r="G504" s="2">
        <v>40</v>
      </c>
      <c r="H504" s="2">
        <v>30</v>
      </c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3">
        <v>409</v>
      </c>
    </row>
    <row r="505" spans="1:19" ht="12.75">
      <c r="A505" s="76" t="s">
        <v>488</v>
      </c>
      <c r="B505" s="51">
        <v>60</v>
      </c>
      <c r="C505" s="51">
        <v>70</v>
      </c>
      <c r="D505" s="2" t="s">
        <v>156</v>
      </c>
      <c r="E505" s="2">
        <v>90</v>
      </c>
      <c r="F505" s="2">
        <v>66</v>
      </c>
      <c r="G505" s="2">
        <v>105</v>
      </c>
      <c r="H505" s="2">
        <v>77</v>
      </c>
      <c r="I505" s="101">
        <v>9.66</v>
      </c>
      <c r="J505" s="101">
        <v>7.45</v>
      </c>
      <c r="K505" s="101">
        <v>10.9</v>
      </c>
      <c r="L505" s="101">
        <v>149</v>
      </c>
      <c r="M505" s="101">
        <v>0</v>
      </c>
      <c r="N505" s="101">
        <v>13.5</v>
      </c>
      <c r="O505" s="101">
        <v>10.43</v>
      </c>
      <c r="P505" s="101">
        <v>15.26</v>
      </c>
      <c r="Q505" s="101">
        <v>208</v>
      </c>
      <c r="R505" s="101">
        <v>0</v>
      </c>
      <c r="S505" s="3">
        <v>279</v>
      </c>
    </row>
    <row r="506" spans="1:19" ht="12.75">
      <c r="A506" s="41" t="s">
        <v>489</v>
      </c>
      <c r="B506" s="18"/>
      <c r="C506" s="18"/>
      <c r="D506" s="2" t="s">
        <v>491</v>
      </c>
      <c r="E506" s="2"/>
      <c r="F506" s="2">
        <v>41.1</v>
      </c>
      <c r="G506" s="2"/>
      <c r="H506" s="2">
        <v>47.9</v>
      </c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3" t="s">
        <v>636</v>
      </c>
    </row>
    <row r="507" spans="1:19" ht="12.75">
      <c r="A507" s="97"/>
      <c r="B507" s="18"/>
      <c r="C507" s="18"/>
      <c r="D507" s="2" t="s">
        <v>10</v>
      </c>
      <c r="E507" s="2">
        <v>7.9</v>
      </c>
      <c r="F507" s="2">
        <v>7.6</v>
      </c>
      <c r="G507" s="2">
        <v>8.2</v>
      </c>
      <c r="H507" s="2">
        <v>7.5</v>
      </c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3"/>
    </row>
    <row r="508" spans="1:19" ht="12.75">
      <c r="A508" s="97"/>
      <c r="B508" s="18"/>
      <c r="C508" s="18"/>
      <c r="D508" s="2" t="s">
        <v>105</v>
      </c>
      <c r="E508" s="13">
        <v>4</v>
      </c>
      <c r="F508" s="52">
        <v>4</v>
      </c>
      <c r="G508" s="13">
        <v>7</v>
      </c>
      <c r="H508" s="12">
        <v>7</v>
      </c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3"/>
    </row>
    <row r="509" spans="1:19" ht="12.75">
      <c r="A509" s="97"/>
      <c r="B509" s="18"/>
      <c r="C509" s="18"/>
      <c r="D509" s="2" t="s">
        <v>490</v>
      </c>
      <c r="E509" s="2">
        <v>1.5</v>
      </c>
      <c r="F509" s="2">
        <v>1.5</v>
      </c>
      <c r="G509" s="2">
        <v>1.5</v>
      </c>
      <c r="H509" s="2">
        <v>1.5</v>
      </c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3"/>
    </row>
    <row r="510" spans="1:19" s="35" customFormat="1" ht="12.75">
      <c r="A510" s="2" t="s">
        <v>55</v>
      </c>
      <c r="B510" s="2">
        <v>130</v>
      </c>
      <c r="C510" s="2">
        <v>180</v>
      </c>
      <c r="D510" s="1" t="s">
        <v>314</v>
      </c>
      <c r="E510" s="2">
        <v>171.2</v>
      </c>
      <c r="F510" s="2">
        <v>136.5</v>
      </c>
      <c r="G510" s="2">
        <v>236.4</v>
      </c>
      <c r="H510" s="2">
        <v>189</v>
      </c>
      <c r="I510" s="101">
        <v>4.47</v>
      </c>
      <c r="J510" s="101">
        <v>4.2</v>
      </c>
      <c r="K510" s="101">
        <v>5.5</v>
      </c>
      <c r="L510" s="101">
        <v>75</v>
      </c>
      <c r="M510" s="101">
        <v>20.4</v>
      </c>
      <c r="N510" s="101">
        <v>5.5</v>
      </c>
      <c r="O510" s="101">
        <v>5.3</v>
      </c>
      <c r="P510" s="101">
        <v>7</v>
      </c>
      <c r="Q510" s="101">
        <v>94</v>
      </c>
      <c r="R510" s="101">
        <v>25.5</v>
      </c>
      <c r="S510" s="3">
        <v>428</v>
      </c>
    </row>
    <row r="511" spans="1:19" s="35" customFormat="1" ht="12.75">
      <c r="A511" s="1"/>
      <c r="B511" s="1"/>
      <c r="C511" s="1"/>
      <c r="D511" s="1" t="s">
        <v>291</v>
      </c>
      <c r="E511" s="2">
        <v>4</v>
      </c>
      <c r="F511" s="2">
        <v>4</v>
      </c>
      <c r="G511" s="2">
        <v>4.5</v>
      </c>
      <c r="H511" s="2">
        <v>4.5</v>
      </c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3"/>
    </row>
    <row r="512" spans="1:19" s="35" customFormat="1" ht="12.75">
      <c r="A512" s="1"/>
      <c r="B512" s="1"/>
      <c r="C512" s="1"/>
      <c r="D512" s="1" t="s">
        <v>16</v>
      </c>
      <c r="E512" s="2">
        <v>6.5</v>
      </c>
      <c r="F512" s="2">
        <v>5.2</v>
      </c>
      <c r="G512" s="2">
        <v>9</v>
      </c>
      <c r="H512" s="2">
        <v>7.2</v>
      </c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3"/>
    </row>
    <row r="513" spans="1:19" ht="12.75">
      <c r="A513" s="1"/>
      <c r="B513" s="1"/>
      <c r="C513" s="1"/>
      <c r="D513" s="1" t="s">
        <v>282</v>
      </c>
      <c r="E513" s="2">
        <v>10</v>
      </c>
      <c r="F513" s="2">
        <v>8.5</v>
      </c>
      <c r="G513" s="2">
        <v>12.7</v>
      </c>
      <c r="H513" s="2">
        <v>10.8</v>
      </c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3"/>
    </row>
    <row r="514" spans="1:19" ht="12.75">
      <c r="A514" s="1"/>
      <c r="B514" s="1"/>
      <c r="C514" s="1"/>
      <c r="D514" s="1" t="s">
        <v>102</v>
      </c>
      <c r="E514" s="2">
        <v>6</v>
      </c>
      <c r="F514" s="2">
        <v>6</v>
      </c>
      <c r="G514" s="2">
        <v>8</v>
      </c>
      <c r="H514" s="2">
        <v>8</v>
      </c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3"/>
    </row>
    <row r="515" spans="1:19" ht="12.75">
      <c r="A515" s="1"/>
      <c r="B515" s="1"/>
      <c r="C515" s="1"/>
      <c r="D515" s="1" t="s">
        <v>66</v>
      </c>
      <c r="E515" s="2">
        <v>1.1</v>
      </c>
      <c r="F515" s="2">
        <v>1.1</v>
      </c>
      <c r="G515" s="2">
        <v>1.6</v>
      </c>
      <c r="H515" s="2">
        <v>1.6</v>
      </c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3"/>
    </row>
    <row r="516" spans="1:19" ht="12.75" customHeight="1">
      <c r="A516" s="17" t="s">
        <v>398</v>
      </c>
      <c r="B516" s="2">
        <v>150</v>
      </c>
      <c r="C516" s="2">
        <v>200</v>
      </c>
      <c r="D516" s="2" t="s">
        <v>562</v>
      </c>
      <c r="E516" s="2">
        <v>15</v>
      </c>
      <c r="F516" s="2">
        <v>15</v>
      </c>
      <c r="G516" s="2">
        <v>20</v>
      </c>
      <c r="H516" s="2">
        <v>20</v>
      </c>
      <c r="I516" s="101">
        <v>0.37</v>
      </c>
      <c r="J516" s="101">
        <v>0</v>
      </c>
      <c r="K516" s="101">
        <v>20.2</v>
      </c>
      <c r="L516" s="101">
        <v>82</v>
      </c>
      <c r="M516" s="101">
        <v>0.37</v>
      </c>
      <c r="N516" s="101">
        <v>0.5</v>
      </c>
      <c r="O516" s="101">
        <v>0</v>
      </c>
      <c r="P516" s="101">
        <v>27</v>
      </c>
      <c r="Q516" s="101">
        <v>110</v>
      </c>
      <c r="R516" s="101">
        <v>0.5</v>
      </c>
      <c r="S516" s="3">
        <v>527</v>
      </c>
    </row>
    <row r="517" spans="1:19" ht="12.75" customHeight="1">
      <c r="A517" s="41"/>
      <c r="B517" s="41"/>
      <c r="C517" s="41"/>
      <c r="D517" s="2" t="s">
        <v>13</v>
      </c>
      <c r="E517" s="2">
        <v>8</v>
      </c>
      <c r="F517" s="2">
        <v>8</v>
      </c>
      <c r="G517" s="2">
        <v>10</v>
      </c>
      <c r="H517" s="2">
        <v>10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3"/>
    </row>
    <row r="518" spans="1:19" ht="12.75" customHeight="1">
      <c r="A518" s="41"/>
      <c r="B518" s="41"/>
      <c r="C518" s="41"/>
      <c r="D518" s="41" t="s">
        <v>56</v>
      </c>
      <c r="E518" s="2">
        <v>143</v>
      </c>
      <c r="F518" s="2">
        <v>143</v>
      </c>
      <c r="G518" s="2">
        <v>190</v>
      </c>
      <c r="H518" s="2">
        <v>190</v>
      </c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41"/>
    </row>
    <row r="519" spans="1:19" ht="12.75" customHeight="1">
      <c r="A519" s="2" t="s">
        <v>21</v>
      </c>
      <c r="B519" s="13" t="s">
        <v>248</v>
      </c>
      <c r="C519" s="13" t="s">
        <v>93</v>
      </c>
      <c r="D519" s="2" t="s">
        <v>169</v>
      </c>
      <c r="E519" s="2">
        <v>20</v>
      </c>
      <c r="F519" s="2">
        <v>20</v>
      </c>
      <c r="G519" s="2">
        <v>30</v>
      </c>
      <c r="H519" s="2">
        <v>30</v>
      </c>
      <c r="I519" s="99">
        <v>1.52</v>
      </c>
      <c r="J519" s="99">
        <v>0.16</v>
      </c>
      <c r="K519" s="99">
        <v>9.84</v>
      </c>
      <c r="L519" s="99">
        <v>47</v>
      </c>
      <c r="M519" s="99">
        <v>0</v>
      </c>
      <c r="N519" s="99">
        <v>2.28</v>
      </c>
      <c r="O519" s="99">
        <v>0.24</v>
      </c>
      <c r="P519" s="99">
        <v>14.76</v>
      </c>
      <c r="Q519" s="99">
        <v>70</v>
      </c>
      <c r="R519" s="99">
        <v>0</v>
      </c>
      <c r="S519" s="3">
        <v>114</v>
      </c>
    </row>
    <row r="520" spans="1:19" ht="12.75">
      <c r="A520" s="2" t="s">
        <v>49</v>
      </c>
      <c r="B520" s="1"/>
      <c r="C520" s="1"/>
      <c r="D520" s="2" t="s">
        <v>22</v>
      </c>
      <c r="E520" s="2">
        <v>20</v>
      </c>
      <c r="F520" s="2">
        <v>20</v>
      </c>
      <c r="G520" s="2">
        <v>25</v>
      </c>
      <c r="H520" s="2">
        <v>25</v>
      </c>
      <c r="I520" s="99">
        <v>1.32</v>
      </c>
      <c r="J520" s="99">
        <v>0.24</v>
      </c>
      <c r="K520" s="99">
        <v>6.68</v>
      </c>
      <c r="L520" s="99">
        <v>34</v>
      </c>
      <c r="M520" s="99">
        <v>0</v>
      </c>
      <c r="N520" s="99">
        <v>1.65</v>
      </c>
      <c r="O520" s="99">
        <v>0.3</v>
      </c>
      <c r="P520" s="99">
        <v>8.35</v>
      </c>
      <c r="Q520" s="99">
        <v>43</v>
      </c>
      <c r="R520" s="99">
        <v>0</v>
      </c>
      <c r="S520" s="3">
        <v>115</v>
      </c>
    </row>
    <row r="521" spans="1:19" ht="12.75">
      <c r="A521" s="226" t="s">
        <v>23</v>
      </c>
      <c r="B521" s="227"/>
      <c r="C521" s="227"/>
      <c r="D521" s="227"/>
      <c r="E521" s="227"/>
      <c r="F521" s="227"/>
      <c r="G521" s="227"/>
      <c r="H521" s="227"/>
      <c r="I521" s="46">
        <f>SUM(I488:I520)</f>
        <v>21.34</v>
      </c>
      <c r="J521" s="46">
        <f aca="true" t="shared" si="32" ref="J521:R521">SUM(J488:J520)</f>
        <v>31.749999999999996</v>
      </c>
      <c r="K521" s="46">
        <f t="shared" si="32"/>
        <v>80.12</v>
      </c>
      <c r="L521" s="46">
        <f t="shared" si="32"/>
        <v>546</v>
      </c>
      <c r="M521" s="46">
        <f t="shared" si="32"/>
        <v>38.57</v>
      </c>
      <c r="N521" s="46">
        <f t="shared" si="32"/>
        <v>29.13</v>
      </c>
      <c r="O521" s="46">
        <f t="shared" si="32"/>
        <v>39.56999999999999</v>
      </c>
      <c r="P521" s="46">
        <f t="shared" si="32"/>
        <v>105.17</v>
      </c>
      <c r="Q521" s="46">
        <f t="shared" si="32"/>
        <v>729</v>
      </c>
      <c r="R521" s="46">
        <f t="shared" si="32"/>
        <v>48.7</v>
      </c>
      <c r="S521" s="3"/>
    </row>
    <row r="522" spans="1:19" ht="12.75">
      <c r="A522" s="226" t="s">
        <v>24</v>
      </c>
      <c r="B522" s="227"/>
      <c r="C522" s="227"/>
      <c r="D522" s="228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3"/>
    </row>
    <row r="523" spans="1:19" ht="12.75">
      <c r="A523" s="22" t="s">
        <v>171</v>
      </c>
      <c r="B523" s="2">
        <v>180</v>
      </c>
      <c r="C523" s="2">
        <v>200</v>
      </c>
      <c r="D523" s="22" t="s">
        <v>171</v>
      </c>
      <c r="E523" s="19">
        <v>185</v>
      </c>
      <c r="F523" s="19">
        <v>180</v>
      </c>
      <c r="G523" s="2">
        <v>202</v>
      </c>
      <c r="H523" s="2">
        <v>200</v>
      </c>
      <c r="I523" s="105">
        <v>5.2</v>
      </c>
      <c r="J523" s="105">
        <v>4.5</v>
      </c>
      <c r="K523" s="105">
        <v>7.2</v>
      </c>
      <c r="L523" s="105">
        <v>90</v>
      </c>
      <c r="M523" s="103">
        <v>1.2</v>
      </c>
      <c r="N523" s="105">
        <v>5.8</v>
      </c>
      <c r="O523" s="105">
        <v>5</v>
      </c>
      <c r="P523" s="105">
        <v>8</v>
      </c>
      <c r="Q523" s="105">
        <v>100</v>
      </c>
      <c r="R523" s="103">
        <v>1.4</v>
      </c>
      <c r="S523" s="1">
        <v>535</v>
      </c>
    </row>
    <row r="524" spans="1:19" ht="12.75">
      <c r="A524" s="1" t="s">
        <v>238</v>
      </c>
      <c r="B524" s="2">
        <v>17.5</v>
      </c>
      <c r="C524" s="2">
        <v>30</v>
      </c>
      <c r="D524" s="2" t="s">
        <v>70</v>
      </c>
      <c r="E524" s="13">
        <v>17.5</v>
      </c>
      <c r="F524" s="13">
        <v>17.5</v>
      </c>
      <c r="G524" s="13">
        <v>30</v>
      </c>
      <c r="H524" s="13">
        <v>30</v>
      </c>
      <c r="I524" s="104">
        <v>1.1</v>
      </c>
      <c r="J524" s="104">
        <v>1.6</v>
      </c>
      <c r="K524" s="104">
        <v>12.8</v>
      </c>
      <c r="L524" s="108">
        <v>72</v>
      </c>
      <c r="M524" s="104">
        <v>0</v>
      </c>
      <c r="N524" s="109">
        <v>2.2</v>
      </c>
      <c r="O524" s="109">
        <v>2.9</v>
      </c>
      <c r="P524" s="109">
        <v>22.2</v>
      </c>
      <c r="Q524" s="108">
        <v>125</v>
      </c>
      <c r="R524" s="110">
        <v>0</v>
      </c>
      <c r="S524" s="3">
        <v>609</v>
      </c>
    </row>
    <row r="525" spans="1:19" ht="12.75">
      <c r="A525" s="1" t="s">
        <v>28</v>
      </c>
      <c r="B525" s="13">
        <v>100</v>
      </c>
      <c r="C525" s="13">
        <v>100</v>
      </c>
      <c r="D525" s="2" t="s">
        <v>29</v>
      </c>
      <c r="E525" s="2">
        <v>100</v>
      </c>
      <c r="F525" s="2">
        <v>100</v>
      </c>
      <c r="G525" s="2">
        <v>100</v>
      </c>
      <c r="H525" s="2">
        <v>100</v>
      </c>
      <c r="I525" s="104">
        <v>0.4</v>
      </c>
      <c r="J525" s="104">
        <v>0.4</v>
      </c>
      <c r="K525" s="104">
        <v>9.8</v>
      </c>
      <c r="L525" s="104">
        <v>47</v>
      </c>
      <c r="M525" s="103">
        <v>10</v>
      </c>
      <c r="N525" s="104">
        <v>0.4</v>
      </c>
      <c r="O525" s="104">
        <v>0.4</v>
      </c>
      <c r="P525" s="104">
        <v>9.8</v>
      </c>
      <c r="Q525" s="104">
        <v>47</v>
      </c>
      <c r="R525" s="103">
        <v>10</v>
      </c>
      <c r="S525" s="3">
        <v>118</v>
      </c>
    </row>
    <row r="526" spans="1:19" ht="12.75">
      <c r="A526" s="230" t="s">
        <v>30</v>
      </c>
      <c r="B526" s="230"/>
      <c r="C526" s="230"/>
      <c r="D526" s="230"/>
      <c r="E526" s="230"/>
      <c r="F526" s="230"/>
      <c r="G526" s="230"/>
      <c r="H526" s="230"/>
      <c r="I526" s="4">
        <f>SUM(I523:I525)</f>
        <v>6.700000000000001</v>
      </c>
      <c r="J526" s="4">
        <f aca="true" t="shared" si="33" ref="J526:R526">SUM(J523:J525)</f>
        <v>6.5</v>
      </c>
      <c r="K526" s="4">
        <f t="shared" si="33"/>
        <v>29.8</v>
      </c>
      <c r="L526" s="4">
        <f t="shared" si="33"/>
        <v>209</v>
      </c>
      <c r="M526" s="4">
        <f t="shared" si="33"/>
        <v>11.2</v>
      </c>
      <c r="N526" s="4">
        <f t="shared" si="33"/>
        <v>8.4</v>
      </c>
      <c r="O526" s="4">
        <f t="shared" si="33"/>
        <v>8.3</v>
      </c>
      <c r="P526" s="4">
        <f t="shared" si="33"/>
        <v>40</v>
      </c>
      <c r="Q526" s="4">
        <f t="shared" si="33"/>
        <v>272</v>
      </c>
      <c r="R526" s="4">
        <f t="shared" si="33"/>
        <v>11.4</v>
      </c>
      <c r="S526" s="3"/>
    </row>
    <row r="527" spans="1:19" ht="12.75">
      <c r="A527" s="230" t="s">
        <v>31</v>
      </c>
      <c r="B527" s="231"/>
      <c r="C527" s="231"/>
      <c r="D527" s="231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</row>
    <row r="528" spans="1:19" ht="12.75">
      <c r="A528" s="2" t="s">
        <v>592</v>
      </c>
      <c r="B528" s="2">
        <v>70</v>
      </c>
      <c r="C528" s="2">
        <v>80</v>
      </c>
      <c r="D528" s="2" t="s">
        <v>72</v>
      </c>
      <c r="E528" s="2">
        <v>73.5</v>
      </c>
      <c r="F528" s="2">
        <v>70</v>
      </c>
      <c r="G528" s="2">
        <v>84</v>
      </c>
      <c r="H528" s="2">
        <v>80</v>
      </c>
      <c r="I528" s="101">
        <v>0.28</v>
      </c>
      <c r="J528" s="101">
        <v>0.07</v>
      </c>
      <c r="K528" s="101">
        <v>1.7</v>
      </c>
      <c r="L528" s="101">
        <v>9</v>
      </c>
      <c r="M528" s="101">
        <v>7</v>
      </c>
      <c r="N528" s="101">
        <v>0.32</v>
      </c>
      <c r="O528" s="101">
        <v>0.08</v>
      </c>
      <c r="P528" s="101">
        <v>1.7</v>
      </c>
      <c r="Q528" s="101">
        <v>10.2</v>
      </c>
      <c r="R528" s="101">
        <v>8</v>
      </c>
      <c r="S528" s="2">
        <v>112</v>
      </c>
    </row>
    <row r="529" spans="1:19" ht="12.75">
      <c r="A529" s="1" t="s">
        <v>324</v>
      </c>
      <c r="B529" s="2">
        <v>180</v>
      </c>
      <c r="C529" s="2">
        <v>230</v>
      </c>
      <c r="D529" s="2" t="s">
        <v>32</v>
      </c>
      <c r="E529" s="2">
        <v>90</v>
      </c>
      <c r="F529" s="2">
        <v>82</v>
      </c>
      <c r="G529" s="2">
        <v>90</v>
      </c>
      <c r="H529" s="2">
        <v>82</v>
      </c>
      <c r="I529" s="101">
        <v>13.7</v>
      </c>
      <c r="J529" s="101">
        <v>6.6</v>
      </c>
      <c r="K529" s="101">
        <v>17.8</v>
      </c>
      <c r="L529" s="101">
        <v>176</v>
      </c>
      <c r="M529" s="101">
        <v>7.3</v>
      </c>
      <c r="N529" s="101">
        <v>17.6</v>
      </c>
      <c r="O529" s="101">
        <v>8.4</v>
      </c>
      <c r="P529" s="101">
        <v>21.7</v>
      </c>
      <c r="Q529" s="101">
        <v>225</v>
      </c>
      <c r="R529" s="101">
        <v>8.8</v>
      </c>
      <c r="S529" s="3">
        <v>346</v>
      </c>
    </row>
    <row r="530" spans="1:19" ht="12.75">
      <c r="A530" s="1" t="s">
        <v>325</v>
      </c>
      <c r="B530" s="2"/>
      <c r="C530" s="2"/>
      <c r="D530" s="2" t="s">
        <v>328</v>
      </c>
      <c r="E530" s="2"/>
      <c r="F530" s="2">
        <v>65</v>
      </c>
      <c r="G530" s="2"/>
      <c r="H530" s="2">
        <v>65</v>
      </c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3"/>
    </row>
    <row r="531" spans="1:19" ht="12.75">
      <c r="A531" s="1"/>
      <c r="B531" s="2"/>
      <c r="C531" s="2"/>
      <c r="D531" s="2" t="s">
        <v>420</v>
      </c>
      <c r="E531" s="2">
        <v>120.8</v>
      </c>
      <c r="F531" s="2">
        <v>95</v>
      </c>
      <c r="G531" s="2">
        <v>154.3</v>
      </c>
      <c r="H531" s="2">
        <v>116</v>
      </c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3"/>
    </row>
    <row r="532" spans="1:19" ht="12.75">
      <c r="A532" s="1"/>
      <c r="B532" s="2"/>
      <c r="C532" s="2"/>
      <c r="D532" s="2" t="s">
        <v>421</v>
      </c>
      <c r="E532" s="2">
        <v>139.2</v>
      </c>
      <c r="F532" s="2">
        <v>95</v>
      </c>
      <c r="G532" s="2">
        <v>167.1</v>
      </c>
      <c r="H532" s="2">
        <v>116</v>
      </c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3"/>
    </row>
    <row r="533" spans="1:19" ht="12.75">
      <c r="A533" s="1"/>
      <c r="B533" s="2"/>
      <c r="C533" s="2"/>
      <c r="D533" s="2" t="s">
        <v>422</v>
      </c>
      <c r="E533" s="2">
        <v>149.7</v>
      </c>
      <c r="F533" s="2">
        <v>95</v>
      </c>
      <c r="G533" s="2">
        <v>179.7</v>
      </c>
      <c r="H533" s="2">
        <v>116</v>
      </c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3"/>
    </row>
    <row r="534" spans="1:19" ht="12.75">
      <c r="A534" s="1"/>
      <c r="B534" s="2"/>
      <c r="C534" s="2"/>
      <c r="D534" s="2" t="s">
        <v>423</v>
      </c>
      <c r="E534" s="2">
        <v>162</v>
      </c>
      <c r="F534" s="2">
        <v>95</v>
      </c>
      <c r="G534" s="2">
        <v>195.7</v>
      </c>
      <c r="H534" s="2">
        <v>116</v>
      </c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3"/>
    </row>
    <row r="535" spans="1:19" ht="12.75">
      <c r="A535" s="1"/>
      <c r="B535" s="2"/>
      <c r="C535" s="2"/>
      <c r="D535" s="2" t="s">
        <v>291</v>
      </c>
      <c r="E535" s="2">
        <v>3.5</v>
      </c>
      <c r="F535" s="2">
        <v>3.5</v>
      </c>
      <c r="G535" s="2">
        <v>4</v>
      </c>
      <c r="H535" s="2">
        <v>4</v>
      </c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3"/>
    </row>
    <row r="536" spans="1:19" ht="12.75">
      <c r="A536" s="1"/>
      <c r="B536" s="2"/>
      <c r="C536" s="2"/>
      <c r="D536" s="2" t="s">
        <v>306</v>
      </c>
      <c r="E536" s="2">
        <v>2.3</v>
      </c>
      <c r="F536" s="2">
        <v>2.3</v>
      </c>
      <c r="G536" s="2">
        <v>3</v>
      </c>
      <c r="H536" s="2">
        <v>3</v>
      </c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3"/>
    </row>
    <row r="537" spans="1:19" ht="12.75">
      <c r="A537" s="1"/>
      <c r="B537" s="2"/>
      <c r="C537" s="2"/>
      <c r="D537" s="20" t="s">
        <v>327</v>
      </c>
      <c r="E537" s="2"/>
      <c r="F537" s="20">
        <v>50</v>
      </c>
      <c r="G537" s="20"/>
      <c r="H537" s="20">
        <v>80</v>
      </c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3">
        <v>460</v>
      </c>
    </row>
    <row r="538" spans="1:19" ht="12.75">
      <c r="A538" s="1"/>
      <c r="B538" s="2"/>
      <c r="C538" s="2"/>
      <c r="D538" s="2" t="s">
        <v>326</v>
      </c>
      <c r="E538" s="2"/>
      <c r="F538" s="2">
        <v>55</v>
      </c>
      <c r="G538" s="2"/>
      <c r="H538" s="2">
        <v>85</v>
      </c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3"/>
    </row>
    <row r="539" spans="1:19" ht="12.75">
      <c r="A539" s="1"/>
      <c r="B539" s="2"/>
      <c r="C539" s="2"/>
      <c r="D539" s="2" t="s">
        <v>291</v>
      </c>
      <c r="E539" s="2">
        <v>2.5</v>
      </c>
      <c r="F539" s="2">
        <v>2.5</v>
      </c>
      <c r="G539" s="2">
        <v>3.5</v>
      </c>
      <c r="H539" s="2">
        <v>3.5</v>
      </c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3"/>
    </row>
    <row r="540" spans="1:19" ht="12.75">
      <c r="A540" s="1"/>
      <c r="B540" s="2"/>
      <c r="C540" s="2"/>
      <c r="D540" s="2" t="s">
        <v>66</v>
      </c>
      <c r="E540" s="2">
        <v>2.5</v>
      </c>
      <c r="F540" s="2">
        <v>2.5</v>
      </c>
      <c r="G540" s="2">
        <v>3.5</v>
      </c>
      <c r="H540" s="2">
        <v>3.5</v>
      </c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3"/>
    </row>
    <row r="541" spans="1:19" ht="12.75" customHeight="1">
      <c r="A541" s="2" t="s">
        <v>302</v>
      </c>
      <c r="B541" s="2" t="s">
        <v>228</v>
      </c>
      <c r="C541" s="2" t="s">
        <v>607</v>
      </c>
      <c r="D541" s="51" t="s">
        <v>280</v>
      </c>
      <c r="E541" s="13" t="s">
        <v>279</v>
      </c>
      <c r="F541" s="13" t="s">
        <v>279</v>
      </c>
      <c r="G541" s="13" t="s">
        <v>585</v>
      </c>
      <c r="H541" s="13" t="s">
        <v>585</v>
      </c>
      <c r="I541" s="99">
        <v>0.07</v>
      </c>
      <c r="J541" s="99">
        <v>0</v>
      </c>
      <c r="K541" s="99">
        <v>11.2</v>
      </c>
      <c r="L541" s="99">
        <v>45</v>
      </c>
      <c r="M541" s="99">
        <v>1.05</v>
      </c>
      <c r="N541" s="99">
        <v>0.09</v>
      </c>
      <c r="O541" s="99">
        <v>0</v>
      </c>
      <c r="P541" s="99">
        <v>13.6</v>
      </c>
      <c r="Q541" s="99">
        <v>54</v>
      </c>
      <c r="R541" s="99">
        <v>1.2</v>
      </c>
      <c r="S541" s="1">
        <v>505</v>
      </c>
    </row>
    <row r="542" spans="1:19" ht="12.75">
      <c r="A542" s="41"/>
      <c r="B542" s="2"/>
      <c r="C542" s="2"/>
      <c r="D542" s="2" t="s">
        <v>13</v>
      </c>
      <c r="E542" s="2">
        <v>9.5</v>
      </c>
      <c r="F542" s="2">
        <v>9.5</v>
      </c>
      <c r="G542" s="2">
        <v>10.5</v>
      </c>
      <c r="H542" s="2">
        <v>10.5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"/>
    </row>
    <row r="543" spans="1:19" ht="12.75">
      <c r="A543" s="41"/>
      <c r="B543" s="2"/>
      <c r="C543" s="2"/>
      <c r="D543" s="2" t="s">
        <v>303</v>
      </c>
      <c r="E543" s="2">
        <v>8</v>
      </c>
      <c r="F543" s="2">
        <v>7</v>
      </c>
      <c r="G543" s="2">
        <v>8</v>
      </c>
      <c r="H543" s="2">
        <v>7</v>
      </c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3"/>
    </row>
    <row r="544" spans="1:19" ht="12.75">
      <c r="A544" s="2" t="s">
        <v>180</v>
      </c>
      <c r="B544" s="2" t="s">
        <v>248</v>
      </c>
      <c r="C544" s="2" t="s">
        <v>94</v>
      </c>
      <c r="D544" s="2" t="s">
        <v>44</v>
      </c>
      <c r="E544" s="2">
        <v>20</v>
      </c>
      <c r="F544" s="2">
        <v>20</v>
      </c>
      <c r="G544" s="2">
        <v>20</v>
      </c>
      <c r="H544" s="2">
        <v>20</v>
      </c>
      <c r="I544" s="99">
        <v>1.52</v>
      </c>
      <c r="J544" s="99">
        <v>0.16</v>
      </c>
      <c r="K544" s="99">
        <v>9.84</v>
      </c>
      <c r="L544" s="99">
        <v>47</v>
      </c>
      <c r="M544" s="99">
        <v>0</v>
      </c>
      <c r="N544" s="99">
        <v>1.52</v>
      </c>
      <c r="O544" s="99">
        <v>0.16</v>
      </c>
      <c r="P544" s="99">
        <v>9.84</v>
      </c>
      <c r="Q544" s="99">
        <v>47</v>
      </c>
      <c r="R544" s="99">
        <v>0</v>
      </c>
      <c r="S544" s="3">
        <v>114</v>
      </c>
    </row>
    <row r="545" spans="1:19" ht="12.75" customHeight="1">
      <c r="A545" s="1"/>
      <c r="B545" s="2"/>
      <c r="C545" s="2"/>
      <c r="D545" s="2" t="s">
        <v>22</v>
      </c>
      <c r="E545" s="2">
        <v>20</v>
      </c>
      <c r="F545" s="2">
        <v>20</v>
      </c>
      <c r="G545" s="2">
        <v>25</v>
      </c>
      <c r="H545" s="2">
        <v>25</v>
      </c>
      <c r="I545" s="99">
        <v>1.32</v>
      </c>
      <c r="J545" s="99">
        <v>0.24</v>
      </c>
      <c r="K545" s="99">
        <v>6.68</v>
      </c>
      <c r="L545" s="99">
        <v>34</v>
      </c>
      <c r="M545" s="99">
        <v>0</v>
      </c>
      <c r="N545" s="99">
        <v>1.65</v>
      </c>
      <c r="O545" s="99">
        <v>0.3</v>
      </c>
      <c r="P545" s="99">
        <v>8.35</v>
      </c>
      <c r="Q545" s="99">
        <v>43</v>
      </c>
      <c r="R545" s="99">
        <v>0</v>
      </c>
      <c r="S545" s="3">
        <v>115</v>
      </c>
    </row>
    <row r="546" spans="1:19" ht="12.75">
      <c r="A546" s="230" t="s">
        <v>45</v>
      </c>
      <c r="B546" s="230"/>
      <c r="C546" s="230"/>
      <c r="D546" s="230"/>
      <c r="E546" s="230"/>
      <c r="F546" s="230"/>
      <c r="G546" s="230"/>
      <c r="H546" s="230"/>
      <c r="I546" s="46">
        <f aca="true" t="shared" si="34" ref="I546:R546">SUM(I528:I545)</f>
        <v>16.889999999999997</v>
      </c>
      <c r="J546" s="46">
        <f t="shared" si="34"/>
        <v>7.07</v>
      </c>
      <c r="K546" s="46">
        <f t="shared" si="34"/>
        <v>47.22</v>
      </c>
      <c r="L546" s="46">
        <f t="shared" si="34"/>
        <v>311</v>
      </c>
      <c r="M546" s="46">
        <f t="shared" si="34"/>
        <v>15.350000000000001</v>
      </c>
      <c r="N546" s="46">
        <f t="shared" si="34"/>
        <v>21.18</v>
      </c>
      <c r="O546" s="46">
        <f t="shared" si="34"/>
        <v>8.940000000000001</v>
      </c>
      <c r="P546" s="46">
        <f t="shared" si="34"/>
        <v>55.190000000000005</v>
      </c>
      <c r="Q546" s="46">
        <f t="shared" si="34"/>
        <v>379.2</v>
      </c>
      <c r="R546" s="46">
        <f t="shared" si="34"/>
        <v>18</v>
      </c>
      <c r="S546" s="1"/>
    </row>
    <row r="547" spans="1:19" ht="15">
      <c r="A547" s="230" t="s">
        <v>36</v>
      </c>
      <c r="B547" s="230"/>
      <c r="C547" s="230"/>
      <c r="D547" s="230"/>
      <c r="E547" s="230"/>
      <c r="F547" s="230"/>
      <c r="G547" s="230"/>
      <c r="H547" s="230"/>
      <c r="I547" s="47">
        <f aca="true" t="shared" si="35" ref="I547:R547">I546+I526+I521+I486+I483</f>
        <v>53.55499999999999</v>
      </c>
      <c r="J547" s="47">
        <f t="shared" si="35"/>
        <v>56.54999999999999</v>
      </c>
      <c r="K547" s="47">
        <f t="shared" si="35"/>
        <v>209.27999999999997</v>
      </c>
      <c r="L547" s="47">
        <f t="shared" si="35"/>
        <v>1422</v>
      </c>
      <c r="M547" s="47">
        <f t="shared" si="35"/>
        <v>70.89</v>
      </c>
      <c r="N547" s="47">
        <f t="shared" si="35"/>
        <v>69.435</v>
      </c>
      <c r="O547" s="47">
        <f t="shared" si="35"/>
        <v>69.92</v>
      </c>
      <c r="P547" s="47">
        <f t="shared" si="35"/>
        <v>264</v>
      </c>
      <c r="Q547" s="47">
        <f t="shared" si="35"/>
        <v>1795.2</v>
      </c>
      <c r="R547" s="47">
        <f t="shared" si="35"/>
        <v>84.5</v>
      </c>
      <c r="S547" s="1"/>
    </row>
    <row r="548" spans="1:19" ht="12.75">
      <c r="A548" s="226" t="s">
        <v>669</v>
      </c>
      <c r="B548" s="227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8"/>
      <c r="R548" s="1"/>
      <c r="S548" s="1"/>
    </row>
    <row r="549" spans="1:19" ht="12.75">
      <c r="A549" s="217" t="s">
        <v>285</v>
      </c>
      <c r="B549" s="229"/>
      <c r="C549" s="229"/>
      <c r="D549" s="2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7" t="s">
        <v>295</v>
      </c>
      <c r="B550" s="17">
        <v>150</v>
      </c>
      <c r="C550" s="17">
        <v>200</v>
      </c>
      <c r="D550" s="17" t="s">
        <v>292</v>
      </c>
      <c r="E550" s="13">
        <v>15</v>
      </c>
      <c r="F550" s="13">
        <v>15</v>
      </c>
      <c r="G550" s="13">
        <v>24</v>
      </c>
      <c r="H550" s="13">
        <v>24</v>
      </c>
      <c r="I550" s="99">
        <v>4.6</v>
      </c>
      <c r="J550" s="99">
        <v>6.1</v>
      </c>
      <c r="K550" s="99">
        <v>18.7</v>
      </c>
      <c r="L550" s="107">
        <v>148</v>
      </c>
      <c r="M550" s="99">
        <v>1</v>
      </c>
      <c r="N550" s="99">
        <v>7.16</v>
      </c>
      <c r="O550" s="99">
        <v>9.4</v>
      </c>
      <c r="P550" s="99">
        <v>28.8</v>
      </c>
      <c r="Q550" s="107">
        <v>228</v>
      </c>
      <c r="R550" s="99">
        <v>1.54</v>
      </c>
      <c r="S550" s="55">
        <v>272</v>
      </c>
    </row>
    <row r="551" spans="1:19" ht="12.75">
      <c r="A551" s="42" t="s">
        <v>294</v>
      </c>
      <c r="B551" s="17"/>
      <c r="C551" s="17"/>
      <c r="D551" s="17" t="s">
        <v>11</v>
      </c>
      <c r="E551" s="13">
        <v>105</v>
      </c>
      <c r="F551" s="13">
        <v>105</v>
      </c>
      <c r="G551" s="13">
        <v>125</v>
      </c>
      <c r="H551" s="13">
        <v>125</v>
      </c>
      <c r="I551" s="43"/>
      <c r="J551" s="43"/>
      <c r="K551" s="43"/>
      <c r="L551" s="43"/>
      <c r="M551" s="43"/>
      <c r="N551" s="44"/>
      <c r="O551" s="44"/>
      <c r="P551" s="44"/>
      <c r="Q551" s="44"/>
      <c r="R551" s="44"/>
      <c r="S551" s="36"/>
    </row>
    <row r="552" spans="1:19" ht="12.75">
      <c r="A552" s="42"/>
      <c r="B552" s="17"/>
      <c r="C552" s="17"/>
      <c r="D552" s="17" t="s">
        <v>56</v>
      </c>
      <c r="E552" s="13">
        <v>35</v>
      </c>
      <c r="F552" s="13">
        <v>35</v>
      </c>
      <c r="G552" s="13">
        <v>60</v>
      </c>
      <c r="H552" s="13">
        <v>60</v>
      </c>
      <c r="I552" s="43"/>
      <c r="J552" s="43"/>
      <c r="K552" s="43"/>
      <c r="L552" s="43"/>
      <c r="M552" s="43"/>
      <c r="N552" s="44"/>
      <c r="O552" s="44"/>
      <c r="P552" s="44"/>
      <c r="Q552" s="44"/>
      <c r="R552" s="44"/>
      <c r="S552" s="36"/>
    </row>
    <row r="553" spans="1:19" ht="12.75">
      <c r="A553" s="42"/>
      <c r="B553" s="17"/>
      <c r="C553" s="17"/>
      <c r="D553" s="17" t="s">
        <v>13</v>
      </c>
      <c r="E553" s="13">
        <v>3.5</v>
      </c>
      <c r="F553" s="13">
        <v>3.5</v>
      </c>
      <c r="G553" s="13">
        <v>5</v>
      </c>
      <c r="H553" s="13">
        <v>5</v>
      </c>
      <c r="I553" s="43"/>
      <c r="J553" s="43"/>
      <c r="K553" s="43"/>
      <c r="L553" s="43"/>
      <c r="M553" s="43"/>
      <c r="N553" s="44"/>
      <c r="O553" s="44"/>
      <c r="P553" s="44"/>
      <c r="Q553" s="44"/>
      <c r="R553" s="44"/>
      <c r="S553" s="36"/>
    </row>
    <row r="554" spans="1:19" ht="12.75">
      <c r="A554" s="42"/>
      <c r="B554" s="17"/>
      <c r="C554" s="17"/>
      <c r="D554" s="17" t="s">
        <v>40</v>
      </c>
      <c r="E554" s="13">
        <v>3.5</v>
      </c>
      <c r="F554" s="13">
        <v>3.5</v>
      </c>
      <c r="G554" s="13">
        <v>4.5</v>
      </c>
      <c r="H554" s="13">
        <v>4.5</v>
      </c>
      <c r="I554" s="43"/>
      <c r="J554" s="43"/>
      <c r="K554" s="43"/>
      <c r="L554" s="43"/>
      <c r="M554" s="43"/>
      <c r="N554" s="44"/>
      <c r="O554" s="44"/>
      <c r="P554" s="44"/>
      <c r="Q554" s="44"/>
      <c r="R554" s="44"/>
      <c r="S554" s="36"/>
    </row>
    <row r="555" spans="1:19" ht="12.75">
      <c r="A555" s="42" t="s">
        <v>263</v>
      </c>
      <c r="B555" s="17">
        <v>150</v>
      </c>
      <c r="C555" s="17">
        <v>200</v>
      </c>
      <c r="D555" s="17" t="s">
        <v>293</v>
      </c>
      <c r="E555" s="13">
        <v>1.6</v>
      </c>
      <c r="F555" s="13">
        <v>1.6</v>
      </c>
      <c r="G555" s="13">
        <v>2</v>
      </c>
      <c r="H555" s="13">
        <v>2</v>
      </c>
      <c r="I555" s="99">
        <v>2.15</v>
      </c>
      <c r="J555" s="99">
        <v>1.46</v>
      </c>
      <c r="K555" s="99">
        <v>15.5</v>
      </c>
      <c r="L555" s="99">
        <v>84</v>
      </c>
      <c r="M555" s="99">
        <v>0.28</v>
      </c>
      <c r="N555" s="99">
        <v>2.86</v>
      </c>
      <c r="O555" s="99">
        <v>1.9</v>
      </c>
      <c r="P555" s="99">
        <v>20.1</v>
      </c>
      <c r="Q555" s="99">
        <v>112</v>
      </c>
      <c r="R555" s="99">
        <v>0.37</v>
      </c>
      <c r="S555" s="36">
        <v>396</v>
      </c>
    </row>
    <row r="556" spans="1:19" ht="12.75">
      <c r="A556" s="42" t="s">
        <v>576</v>
      </c>
      <c r="B556" s="17"/>
      <c r="C556" s="17"/>
      <c r="D556" s="42" t="s">
        <v>577</v>
      </c>
      <c r="E556" s="13">
        <v>28</v>
      </c>
      <c r="F556" s="13">
        <v>28</v>
      </c>
      <c r="G556" s="13">
        <v>37</v>
      </c>
      <c r="H556" s="13">
        <v>37</v>
      </c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36"/>
    </row>
    <row r="557" spans="1:19" ht="12.75">
      <c r="A557" s="42"/>
      <c r="B557" s="17"/>
      <c r="C557" s="17"/>
      <c r="D557" s="48" t="s">
        <v>580</v>
      </c>
      <c r="E557" s="50"/>
      <c r="F557" s="50">
        <v>70</v>
      </c>
      <c r="G557" s="50"/>
      <c r="H557" s="50">
        <v>92.5</v>
      </c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36"/>
    </row>
    <row r="558" spans="1:19" ht="12.75">
      <c r="A558" s="42"/>
      <c r="B558" s="17"/>
      <c r="C558" s="17"/>
      <c r="D558" s="42" t="s">
        <v>56</v>
      </c>
      <c r="E558" s="13">
        <v>150</v>
      </c>
      <c r="F558" s="13">
        <v>150</v>
      </c>
      <c r="G558" s="13">
        <v>200</v>
      </c>
      <c r="H558" s="13">
        <v>200</v>
      </c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36"/>
    </row>
    <row r="559" spans="1:19" ht="12.75">
      <c r="A559" s="2" t="s">
        <v>394</v>
      </c>
      <c r="B559" s="12" t="s">
        <v>341</v>
      </c>
      <c r="C559" s="12" t="s">
        <v>243</v>
      </c>
      <c r="D559" s="2" t="s">
        <v>395</v>
      </c>
      <c r="E559" s="13">
        <v>15</v>
      </c>
      <c r="F559" s="13">
        <v>15</v>
      </c>
      <c r="G559" s="13">
        <v>25</v>
      </c>
      <c r="H559" s="13">
        <v>25</v>
      </c>
      <c r="I559" s="101">
        <v>1.13</v>
      </c>
      <c r="J559" s="101">
        <v>0.43</v>
      </c>
      <c r="K559" s="101">
        <v>7.7</v>
      </c>
      <c r="L559" s="101">
        <v>39</v>
      </c>
      <c r="M559" s="101">
        <v>0</v>
      </c>
      <c r="N559" s="101">
        <v>1.9</v>
      </c>
      <c r="O559" s="101">
        <v>0.71</v>
      </c>
      <c r="P559" s="101">
        <v>12.8</v>
      </c>
      <c r="Q559" s="101">
        <v>65</v>
      </c>
      <c r="R559" s="99">
        <v>0</v>
      </c>
      <c r="S559" s="55">
        <v>117</v>
      </c>
    </row>
    <row r="560" spans="1:19" ht="12.75">
      <c r="A560" s="2" t="s">
        <v>112</v>
      </c>
      <c r="B560" s="52"/>
      <c r="C560" s="52"/>
      <c r="D560" s="2" t="s">
        <v>40</v>
      </c>
      <c r="E560" s="13">
        <v>5</v>
      </c>
      <c r="F560" s="13">
        <v>5</v>
      </c>
      <c r="G560" s="13">
        <v>5</v>
      </c>
      <c r="H560" s="13">
        <v>5</v>
      </c>
      <c r="I560" s="99">
        <v>0.025</v>
      </c>
      <c r="J560" s="99">
        <v>4.1</v>
      </c>
      <c r="K560" s="99">
        <v>0.04</v>
      </c>
      <c r="L560" s="99">
        <v>37</v>
      </c>
      <c r="M560" s="99">
        <v>0</v>
      </c>
      <c r="N560" s="99">
        <v>0.025</v>
      </c>
      <c r="O560" s="99">
        <v>4.1</v>
      </c>
      <c r="P560" s="99">
        <v>0.04</v>
      </c>
      <c r="Q560" s="99">
        <v>37</v>
      </c>
      <c r="R560" s="99">
        <v>0</v>
      </c>
      <c r="S560" s="55">
        <v>111</v>
      </c>
    </row>
    <row r="561" spans="1:19" ht="12.75">
      <c r="A561" s="226" t="s">
        <v>14</v>
      </c>
      <c r="B561" s="227"/>
      <c r="C561" s="227"/>
      <c r="D561" s="227"/>
      <c r="E561" s="227"/>
      <c r="F561" s="227"/>
      <c r="G561" s="227"/>
      <c r="H561" s="228"/>
      <c r="I561" s="40">
        <f aca="true" t="shared" si="36" ref="I561:R561">SUM(I550:I560)</f>
        <v>7.905</v>
      </c>
      <c r="J561" s="40">
        <f t="shared" si="36"/>
        <v>12.09</v>
      </c>
      <c r="K561" s="40">
        <f t="shared" si="36"/>
        <v>41.940000000000005</v>
      </c>
      <c r="L561" s="40">
        <f t="shared" si="36"/>
        <v>308</v>
      </c>
      <c r="M561" s="40">
        <f t="shared" si="36"/>
        <v>1.28</v>
      </c>
      <c r="N561" s="40">
        <f t="shared" si="36"/>
        <v>11.945</v>
      </c>
      <c r="O561" s="40">
        <f t="shared" si="36"/>
        <v>16.11</v>
      </c>
      <c r="P561" s="40">
        <f t="shared" si="36"/>
        <v>61.74</v>
      </c>
      <c r="Q561" s="40">
        <f t="shared" si="36"/>
        <v>442</v>
      </c>
      <c r="R561" s="40">
        <f t="shared" si="36"/>
        <v>1.9100000000000001</v>
      </c>
      <c r="S561" s="55"/>
    </row>
    <row r="562" spans="1:19" ht="12.75">
      <c r="A562" s="230" t="s">
        <v>59</v>
      </c>
      <c r="B562" s="230"/>
      <c r="C562" s="230"/>
      <c r="D562" s="230"/>
      <c r="E562" s="16"/>
      <c r="F562" s="16"/>
      <c r="G562" s="16"/>
      <c r="H562" s="16"/>
      <c r="I562" s="16"/>
      <c r="J562" s="14"/>
      <c r="K562" s="14"/>
      <c r="L562" s="14"/>
      <c r="M562" s="14"/>
      <c r="N562" s="14"/>
      <c r="O562" s="14"/>
      <c r="P562" s="14"/>
      <c r="Q562" s="14"/>
      <c r="R562" s="44"/>
      <c r="S562" s="55"/>
    </row>
    <row r="563" spans="1:19" ht="12.75">
      <c r="A563" s="17"/>
      <c r="B563" s="18"/>
      <c r="C563" s="18"/>
      <c r="D563" s="2"/>
      <c r="E563" s="2"/>
      <c r="F563" s="2"/>
      <c r="G563" s="2"/>
      <c r="H563" s="2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55"/>
    </row>
    <row r="564" spans="1:19" ht="12.75">
      <c r="A564" s="17" t="s">
        <v>28</v>
      </c>
      <c r="B564" s="18">
        <v>70</v>
      </c>
      <c r="C564" s="18">
        <v>70</v>
      </c>
      <c r="D564" s="2" t="s">
        <v>28</v>
      </c>
      <c r="E564" s="2">
        <v>70</v>
      </c>
      <c r="F564" s="2">
        <v>70</v>
      </c>
      <c r="G564" s="2">
        <v>70</v>
      </c>
      <c r="H564" s="2">
        <v>70</v>
      </c>
      <c r="I564" s="193">
        <v>0.28</v>
      </c>
      <c r="J564" s="193">
        <v>0.28</v>
      </c>
      <c r="K564" s="193">
        <v>6.88</v>
      </c>
      <c r="L564" s="193">
        <v>32</v>
      </c>
      <c r="M564" s="193">
        <v>7</v>
      </c>
      <c r="N564" s="193">
        <v>0.28</v>
      </c>
      <c r="O564" s="193">
        <v>0.28</v>
      </c>
      <c r="P564" s="193">
        <v>6.88</v>
      </c>
      <c r="Q564" s="193">
        <v>32</v>
      </c>
      <c r="R564" s="193">
        <v>7</v>
      </c>
      <c r="S564" s="55">
        <v>118</v>
      </c>
    </row>
    <row r="565" spans="1:19" ht="12.75">
      <c r="A565" s="226" t="s">
        <v>60</v>
      </c>
      <c r="B565" s="227"/>
      <c r="C565" s="227"/>
      <c r="D565" s="227"/>
      <c r="E565" s="227"/>
      <c r="F565" s="227"/>
      <c r="G565" s="227"/>
      <c r="H565" s="228"/>
      <c r="I565" s="4">
        <f>I564+I563</f>
        <v>0.28</v>
      </c>
      <c r="J565" s="4">
        <f aca="true" t="shared" si="37" ref="J565:R565">J564+J563</f>
        <v>0.28</v>
      </c>
      <c r="K565" s="4">
        <f t="shared" si="37"/>
        <v>6.88</v>
      </c>
      <c r="L565" s="4">
        <f t="shared" si="37"/>
        <v>32</v>
      </c>
      <c r="M565" s="4">
        <f t="shared" si="37"/>
        <v>7</v>
      </c>
      <c r="N565" s="4">
        <f t="shared" si="37"/>
        <v>0.28</v>
      </c>
      <c r="O565" s="4">
        <f t="shared" si="37"/>
        <v>0.28</v>
      </c>
      <c r="P565" s="4">
        <f t="shared" si="37"/>
        <v>6.88</v>
      </c>
      <c r="Q565" s="4">
        <f t="shared" si="37"/>
        <v>32</v>
      </c>
      <c r="R565" s="4">
        <f t="shared" si="37"/>
        <v>7</v>
      </c>
      <c r="S565" s="36"/>
    </row>
    <row r="566" spans="1:19" ht="12.75">
      <c r="A566" s="230" t="s">
        <v>15</v>
      </c>
      <c r="B566" s="230"/>
      <c r="C566" s="230"/>
      <c r="D566" s="230"/>
      <c r="E566" s="2"/>
      <c r="F566" s="2"/>
      <c r="G566" s="2"/>
      <c r="H566" s="2"/>
      <c r="I566" s="2"/>
      <c r="J566" s="14"/>
      <c r="K566" s="14"/>
      <c r="L566" s="14"/>
      <c r="M566" s="14"/>
      <c r="N566" s="14"/>
      <c r="O566" s="14"/>
      <c r="P566" s="14"/>
      <c r="Q566" s="14"/>
      <c r="R566" s="44"/>
      <c r="S566" s="36"/>
    </row>
    <row r="567" spans="1:19" ht="12.75">
      <c r="A567" s="72" t="s">
        <v>74</v>
      </c>
      <c r="B567" s="51">
        <v>50</v>
      </c>
      <c r="C567" s="51">
        <v>60</v>
      </c>
      <c r="D567" s="72" t="s">
        <v>16</v>
      </c>
      <c r="E567" s="2">
        <v>35</v>
      </c>
      <c r="F567" s="2">
        <v>28</v>
      </c>
      <c r="G567" s="2">
        <v>42</v>
      </c>
      <c r="H567" s="2">
        <v>33.6</v>
      </c>
      <c r="I567" s="101">
        <v>0.95</v>
      </c>
      <c r="J567" s="101">
        <v>5.05</v>
      </c>
      <c r="K567" s="101">
        <v>2.95</v>
      </c>
      <c r="L567" s="101">
        <v>61</v>
      </c>
      <c r="M567" s="101">
        <v>2.3</v>
      </c>
      <c r="N567" s="101">
        <v>1.14</v>
      </c>
      <c r="O567" s="101">
        <v>6</v>
      </c>
      <c r="P567" s="101">
        <v>3.54</v>
      </c>
      <c r="Q567" s="101">
        <v>73</v>
      </c>
      <c r="R567" s="101">
        <v>2.7</v>
      </c>
      <c r="S567" s="3">
        <v>27</v>
      </c>
    </row>
    <row r="568" spans="1:19" ht="12.75">
      <c r="A568" s="72" t="s">
        <v>111</v>
      </c>
      <c r="B568" s="51"/>
      <c r="C568" s="51"/>
      <c r="D568" s="72" t="s">
        <v>251</v>
      </c>
      <c r="E568" s="2">
        <v>31</v>
      </c>
      <c r="F568" s="2">
        <v>20</v>
      </c>
      <c r="G568" s="2">
        <v>31</v>
      </c>
      <c r="H568" s="2">
        <v>24</v>
      </c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3"/>
    </row>
    <row r="569" spans="1:19" ht="12.75">
      <c r="A569" s="72"/>
      <c r="B569" s="72"/>
      <c r="C569" s="72"/>
      <c r="D569" s="72" t="s">
        <v>63</v>
      </c>
      <c r="E569" s="2">
        <v>4.5</v>
      </c>
      <c r="F569" s="2">
        <v>4.5</v>
      </c>
      <c r="G569" s="2">
        <v>5.5</v>
      </c>
      <c r="H569" s="2">
        <v>5.5</v>
      </c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3"/>
    </row>
    <row r="570" spans="1:19" ht="12.75">
      <c r="A570" s="113" t="s">
        <v>549</v>
      </c>
      <c r="B570" s="113" t="s">
        <v>528</v>
      </c>
      <c r="C570" s="114" t="s">
        <v>520</v>
      </c>
      <c r="D570" s="2" t="s">
        <v>521</v>
      </c>
      <c r="E570" s="2">
        <v>33.5</v>
      </c>
      <c r="F570" s="2">
        <v>25</v>
      </c>
      <c r="G570" s="2">
        <v>40</v>
      </c>
      <c r="H570" s="2">
        <v>30</v>
      </c>
      <c r="I570" s="101">
        <v>1.09</v>
      </c>
      <c r="J570" s="101">
        <v>3</v>
      </c>
      <c r="K570" s="101">
        <v>6.39</v>
      </c>
      <c r="L570" s="101">
        <v>57</v>
      </c>
      <c r="M570" s="101">
        <v>6.8</v>
      </c>
      <c r="N570" s="101">
        <v>1.44</v>
      </c>
      <c r="O570" s="101">
        <v>4</v>
      </c>
      <c r="P570" s="101">
        <v>8.48</v>
      </c>
      <c r="Q570" s="101">
        <v>76</v>
      </c>
      <c r="R570" s="101">
        <v>8.24</v>
      </c>
      <c r="S570" s="3">
        <v>133</v>
      </c>
    </row>
    <row r="571" spans="1:19" ht="12.75">
      <c r="A571" s="81" t="s">
        <v>638</v>
      </c>
      <c r="B571" s="129" t="s">
        <v>642</v>
      </c>
      <c r="C571" s="129" t="s">
        <v>640</v>
      </c>
      <c r="D571" s="115" t="s">
        <v>17</v>
      </c>
      <c r="E571" s="61">
        <v>30</v>
      </c>
      <c r="F571" s="61">
        <v>24</v>
      </c>
      <c r="G571" s="61">
        <v>40</v>
      </c>
      <c r="H571" s="61">
        <v>32</v>
      </c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3">
        <v>409</v>
      </c>
    </row>
    <row r="572" spans="1:19" ht="12.75">
      <c r="A572" s="81" t="s">
        <v>519</v>
      </c>
      <c r="B572" s="114"/>
      <c r="C572" s="114"/>
      <c r="D572" s="115" t="s">
        <v>39</v>
      </c>
      <c r="E572" s="61">
        <v>15</v>
      </c>
      <c r="F572" s="61">
        <v>12</v>
      </c>
      <c r="G572" s="61">
        <v>20.3</v>
      </c>
      <c r="H572" s="61">
        <v>16</v>
      </c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3"/>
    </row>
    <row r="573" spans="1:19" ht="12.75">
      <c r="A573" s="60"/>
      <c r="B573" s="62"/>
      <c r="C573" s="62"/>
      <c r="D573" s="2" t="s">
        <v>420</v>
      </c>
      <c r="E573" s="61">
        <v>16</v>
      </c>
      <c r="F573" s="61">
        <v>12</v>
      </c>
      <c r="G573" s="61">
        <v>21.4</v>
      </c>
      <c r="H573" s="61">
        <v>16</v>
      </c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3"/>
    </row>
    <row r="574" spans="1:19" ht="12.75">
      <c r="A574" s="60"/>
      <c r="B574" s="62"/>
      <c r="C574" s="62"/>
      <c r="D574" s="2" t="s">
        <v>421</v>
      </c>
      <c r="E574" s="61">
        <v>17.2</v>
      </c>
      <c r="F574" s="61">
        <v>12</v>
      </c>
      <c r="G574" s="61">
        <v>22.9</v>
      </c>
      <c r="H574" s="61">
        <v>16</v>
      </c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3"/>
    </row>
    <row r="575" spans="1:19" ht="12.75">
      <c r="A575" s="60"/>
      <c r="B575" s="62"/>
      <c r="C575" s="62"/>
      <c r="D575" s="2" t="s">
        <v>422</v>
      </c>
      <c r="E575" s="61">
        <v>18.5</v>
      </c>
      <c r="F575" s="61">
        <v>12</v>
      </c>
      <c r="G575" s="61">
        <v>24.6</v>
      </c>
      <c r="H575" s="61">
        <v>16</v>
      </c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3"/>
    </row>
    <row r="576" spans="1:19" ht="12.75">
      <c r="A576" s="60"/>
      <c r="B576" s="62"/>
      <c r="C576" s="62"/>
      <c r="D576" s="2" t="s">
        <v>423</v>
      </c>
      <c r="E576" s="61">
        <v>20</v>
      </c>
      <c r="F576" s="61">
        <v>12</v>
      </c>
      <c r="G576" s="61">
        <v>26.7</v>
      </c>
      <c r="H576" s="61">
        <v>16</v>
      </c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3"/>
    </row>
    <row r="577" spans="1:19" ht="12.75">
      <c r="A577" s="60"/>
      <c r="B577" s="62"/>
      <c r="C577" s="62"/>
      <c r="D577" s="61" t="s">
        <v>16</v>
      </c>
      <c r="E577" s="61">
        <v>9.5</v>
      </c>
      <c r="F577" s="61">
        <v>7.5</v>
      </c>
      <c r="G577" s="61">
        <v>12.6</v>
      </c>
      <c r="H577" s="61">
        <v>10</v>
      </c>
      <c r="I577" s="102"/>
      <c r="J577" s="102"/>
      <c r="K577" s="102"/>
      <c r="L577" s="102"/>
      <c r="M577" s="102"/>
      <c r="N577" s="102" t="s">
        <v>484</v>
      </c>
      <c r="O577" s="102"/>
      <c r="P577" s="102"/>
      <c r="Q577" s="102"/>
      <c r="R577" s="102"/>
      <c r="S577" s="3"/>
    </row>
    <row r="578" spans="1:19" ht="12.75">
      <c r="A578" s="63"/>
      <c r="B578" s="62"/>
      <c r="C578" s="62"/>
      <c r="D578" s="61" t="s">
        <v>18</v>
      </c>
      <c r="E578" s="61">
        <v>11</v>
      </c>
      <c r="F578" s="61">
        <v>9</v>
      </c>
      <c r="G578" s="61">
        <v>9.9</v>
      </c>
      <c r="H578" s="61">
        <v>8</v>
      </c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3"/>
    </row>
    <row r="579" spans="1:19" ht="12.75">
      <c r="A579" s="63"/>
      <c r="B579" s="62"/>
      <c r="C579" s="62"/>
      <c r="D579" s="61" t="s">
        <v>102</v>
      </c>
      <c r="E579" s="61">
        <v>2</v>
      </c>
      <c r="F579" s="61">
        <v>2</v>
      </c>
      <c r="G579" s="61">
        <v>2.4</v>
      </c>
      <c r="H579" s="61">
        <v>2.4</v>
      </c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3"/>
    </row>
    <row r="580" spans="1:19" ht="12.75">
      <c r="A580" s="63"/>
      <c r="B580" s="62"/>
      <c r="C580" s="62"/>
      <c r="D580" s="64" t="s">
        <v>43</v>
      </c>
      <c r="E580" s="64">
        <v>3</v>
      </c>
      <c r="F580" s="64">
        <v>3</v>
      </c>
      <c r="G580" s="64">
        <v>3.2</v>
      </c>
      <c r="H580" s="64">
        <v>3.2</v>
      </c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3"/>
    </row>
    <row r="581" spans="1:19" ht="12.75">
      <c r="A581" s="63"/>
      <c r="B581" s="62"/>
      <c r="C581" s="62"/>
      <c r="D581" s="64" t="s">
        <v>19</v>
      </c>
      <c r="E581" s="64">
        <v>8</v>
      </c>
      <c r="F581" s="64">
        <v>8</v>
      </c>
      <c r="G581" s="64">
        <v>10</v>
      </c>
      <c r="H581" s="64">
        <v>10</v>
      </c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3"/>
    </row>
    <row r="582" spans="1:19" ht="12.75">
      <c r="A582" s="63" t="s">
        <v>492</v>
      </c>
      <c r="B582" s="62" t="s">
        <v>539</v>
      </c>
      <c r="C582" s="62" t="s">
        <v>493</v>
      </c>
      <c r="D582" s="64" t="s">
        <v>372</v>
      </c>
      <c r="E582" s="64">
        <v>120.5</v>
      </c>
      <c r="F582" s="64">
        <v>100.3</v>
      </c>
      <c r="G582" s="64">
        <v>135.6</v>
      </c>
      <c r="H582" s="64">
        <v>113</v>
      </c>
      <c r="I582" s="101">
        <v>18.59</v>
      </c>
      <c r="J582" s="101">
        <v>7.4</v>
      </c>
      <c r="K582" s="101">
        <v>20.51</v>
      </c>
      <c r="L582" s="101">
        <v>223</v>
      </c>
      <c r="M582" s="101">
        <v>8.71</v>
      </c>
      <c r="N582" s="101">
        <v>20.2</v>
      </c>
      <c r="O582" s="101">
        <v>8.2</v>
      </c>
      <c r="P582" s="101">
        <v>22.2</v>
      </c>
      <c r="Q582" s="101">
        <v>250</v>
      </c>
      <c r="R582" s="101">
        <v>9.4</v>
      </c>
      <c r="S582" s="3">
        <v>294</v>
      </c>
    </row>
    <row r="583" spans="1:19" ht="12.75">
      <c r="A583" s="1" t="s">
        <v>494</v>
      </c>
      <c r="B583" s="1"/>
      <c r="C583" s="1"/>
      <c r="D583" s="1" t="s">
        <v>105</v>
      </c>
      <c r="E583" s="2">
        <v>19</v>
      </c>
      <c r="F583" s="2" t="s">
        <v>626</v>
      </c>
      <c r="G583" s="2">
        <v>26</v>
      </c>
      <c r="H583" s="2" t="s">
        <v>627</v>
      </c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"/>
    </row>
    <row r="584" spans="1:19" ht="12.75">
      <c r="A584" s="1"/>
      <c r="B584" s="1"/>
      <c r="C584" s="1"/>
      <c r="D584" s="1" t="s">
        <v>282</v>
      </c>
      <c r="E584" s="2">
        <v>25</v>
      </c>
      <c r="F584" s="2">
        <v>22</v>
      </c>
      <c r="G584" s="2">
        <v>29</v>
      </c>
      <c r="H584" s="2">
        <v>26</v>
      </c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"/>
    </row>
    <row r="585" spans="1:19" ht="12.75">
      <c r="A585" s="1"/>
      <c r="B585" s="1"/>
      <c r="C585" s="1"/>
      <c r="D585" s="1" t="s">
        <v>16</v>
      </c>
      <c r="E585" s="2">
        <v>20</v>
      </c>
      <c r="F585" s="2">
        <v>16</v>
      </c>
      <c r="G585" s="2">
        <v>25</v>
      </c>
      <c r="H585" s="2">
        <v>19</v>
      </c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"/>
    </row>
    <row r="586" spans="1:19" ht="12.75">
      <c r="A586" s="1"/>
      <c r="B586" s="1"/>
      <c r="C586" s="1"/>
      <c r="D586" s="1" t="s">
        <v>40</v>
      </c>
      <c r="E586" s="2">
        <v>4.5</v>
      </c>
      <c r="F586" s="2">
        <v>4.5</v>
      </c>
      <c r="G586" s="2">
        <v>5</v>
      </c>
      <c r="H586" s="2">
        <v>5</v>
      </c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"/>
    </row>
    <row r="587" spans="1:19" ht="12.75">
      <c r="A587" s="1"/>
      <c r="B587" s="1"/>
      <c r="C587" s="1"/>
      <c r="D587" s="1" t="s">
        <v>10</v>
      </c>
      <c r="E587" s="2">
        <v>11</v>
      </c>
      <c r="F587" s="2">
        <v>8.9</v>
      </c>
      <c r="G587" s="2">
        <v>13.2</v>
      </c>
      <c r="H587" s="2">
        <v>9.1</v>
      </c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"/>
    </row>
    <row r="588" spans="1:19" ht="12.75">
      <c r="A588" s="1"/>
      <c r="B588" s="1"/>
      <c r="C588" s="1"/>
      <c r="D588" s="1" t="s">
        <v>496</v>
      </c>
      <c r="E588" s="2">
        <v>2.8</v>
      </c>
      <c r="F588" s="2">
        <v>2.5</v>
      </c>
      <c r="G588" s="2">
        <v>3.3</v>
      </c>
      <c r="H588" s="2">
        <v>3</v>
      </c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"/>
    </row>
    <row r="589" spans="1:19" ht="12.75">
      <c r="A589" s="1"/>
      <c r="B589" s="1"/>
      <c r="C589" s="1"/>
      <c r="D589" s="1" t="s">
        <v>412</v>
      </c>
      <c r="E589" s="2"/>
      <c r="F589" s="2">
        <v>187</v>
      </c>
      <c r="G589" s="2"/>
      <c r="H589" s="2">
        <v>226</v>
      </c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"/>
    </row>
    <row r="590" spans="1:19" ht="12.75">
      <c r="A590" s="1"/>
      <c r="B590" s="1"/>
      <c r="C590" s="1"/>
      <c r="D590" s="1" t="s">
        <v>497</v>
      </c>
      <c r="E590" s="2"/>
      <c r="F590" s="2">
        <v>160</v>
      </c>
      <c r="G590" s="2"/>
      <c r="H590" s="2">
        <v>180</v>
      </c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">
        <v>451</v>
      </c>
    </row>
    <row r="591" spans="1:19" ht="12.75">
      <c r="A591" s="1"/>
      <c r="B591" s="1"/>
      <c r="C591" s="1"/>
      <c r="D591" s="4" t="s">
        <v>498</v>
      </c>
      <c r="E591" s="2"/>
      <c r="F591" s="20">
        <v>30</v>
      </c>
      <c r="G591" s="49"/>
      <c r="H591" s="49">
        <v>30</v>
      </c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"/>
    </row>
    <row r="592" spans="1:19" ht="12.75">
      <c r="A592" s="1"/>
      <c r="B592" s="1"/>
      <c r="C592" s="1"/>
      <c r="D592" s="1" t="s">
        <v>19</v>
      </c>
      <c r="E592" s="2">
        <v>7.5</v>
      </c>
      <c r="F592" s="2">
        <v>7.5</v>
      </c>
      <c r="G592" s="2">
        <v>7.5</v>
      </c>
      <c r="H592" s="2">
        <v>7.5</v>
      </c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"/>
    </row>
    <row r="593" spans="1:19" ht="12.75">
      <c r="A593" s="1"/>
      <c r="B593" s="1"/>
      <c r="C593" s="1"/>
      <c r="D593" s="1" t="s">
        <v>66</v>
      </c>
      <c r="E593" s="2">
        <v>0.8</v>
      </c>
      <c r="F593" s="2">
        <v>0.8</v>
      </c>
      <c r="G593" s="2">
        <v>0.8</v>
      </c>
      <c r="H593" s="2">
        <v>0.8</v>
      </c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"/>
    </row>
    <row r="594" spans="1:19" ht="12.75">
      <c r="A594" s="1"/>
      <c r="B594" s="1"/>
      <c r="C594" s="1"/>
      <c r="D594" s="1" t="s">
        <v>56</v>
      </c>
      <c r="E594" s="2">
        <v>17</v>
      </c>
      <c r="F594" s="2">
        <v>17</v>
      </c>
      <c r="G594" s="2">
        <v>17</v>
      </c>
      <c r="H594" s="2">
        <v>17</v>
      </c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"/>
    </row>
    <row r="595" spans="1:19" ht="12.75">
      <c r="A595" s="1"/>
      <c r="B595" s="1"/>
      <c r="C595" s="1"/>
      <c r="D595" s="1" t="s">
        <v>40</v>
      </c>
      <c r="E595" s="2">
        <v>0.8</v>
      </c>
      <c r="F595" s="2">
        <v>0.8</v>
      </c>
      <c r="G595" s="2">
        <v>0.8</v>
      </c>
      <c r="H595" s="2">
        <v>0.8</v>
      </c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"/>
    </row>
    <row r="596" spans="1:19" ht="12.75">
      <c r="A596" s="17" t="s">
        <v>300</v>
      </c>
      <c r="B596" s="2">
        <v>150</v>
      </c>
      <c r="C596" s="2">
        <v>200</v>
      </c>
      <c r="D596" s="2" t="s">
        <v>101</v>
      </c>
      <c r="E596" s="2">
        <v>18</v>
      </c>
      <c r="F596" s="2">
        <v>18</v>
      </c>
      <c r="G596" s="2">
        <v>20</v>
      </c>
      <c r="H596" s="2">
        <v>20</v>
      </c>
      <c r="I596" s="101">
        <v>0.37</v>
      </c>
      <c r="J596" s="101">
        <v>0</v>
      </c>
      <c r="K596" s="101">
        <v>20.2</v>
      </c>
      <c r="L596" s="101">
        <v>82</v>
      </c>
      <c r="M596" s="101">
        <v>0.37</v>
      </c>
      <c r="N596" s="101">
        <v>0.5</v>
      </c>
      <c r="O596" s="101">
        <v>0</v>
      </c>
      <c r="P596" s="101">
        <v>27</v>
      </c>
      <c r="Q596" s="101">
        <v>110</v>
      </c>
      <c r="R596" s="101">
        <v>0.5</v>
      </c>
      <c r="S596" s="3">
        <v>527</v>
      </c>
    </row>
    <row r="597" spans="1:19" ht="12.75">
      <c r="A597" s="41" t="s">
        <v>301</v>
      </c>
      <c r="B597" s="41"/>
      <c r="C597" s="41"/>
      <c r="D597" s="2" t="s">
        <v>13</v>
      </c>
      <c r="E597" s="2">
        <v>9</v>
      </c>
      <c r="F597" s="2">
        <v>9</v>
      </c>
      <c r="G597" s="2">
        <v>10</v>
      </c>
      <c r="H597" s="2">
        <v>10</v>
      </c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3"/>
    </row>
    <row r="598" spans="1:19" ht="12.75">
      <c r="A598" s="41"/>
      <c r="B598" s="41"/>
      <c r="C598" s="41"/>
      <c r="D598" s="41" t="s">
        <v>56</v>
      </c>
      <c r="E598" s="2">
        <v>143</v>
      </c>
      <c r="F598" s="2">
        <v>143</v>
      </c>
      <c r="G598" s="2">
        <v>190</v>
      </c>
      <c r="H598" s="2">
        <v>190</v>
      </c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41"/>
    </row>
    <row r="599" spans="1:19" ht="12.75">
      <c r="A599" s="2" t="s">
        <v>21</v>
      </c>
      <c r="B599" s="13" t="s">
        <v>248</v>
      </c>
      <c r="C599" s="13" t="s">
        <v>93</v>
      </c>
      <c r="D599" s="2" t="s">
        <v>44</v>
      </c>
      <c r="E599" s="13">
        <v>20</v>
      </c>
      <c r="F599" s="13">
        <v>20</v>
      </c>
      <c r="G599" s="13">
        <v>30</v>
      </c>
      <c r="H599" s="13">
        <v>30</v>
      </c>
      <c r="I599" s="99">
        <v>1.52</v>
      </c>
      <c r="J599" s="99">
        <v>0.16</v>
      </c>
      <c r="K599" s="99">
        <v>9.84</v>
      </c>
      <c r="L599" s="99">
        <v>47</v>
      </c>
      <c r="M599" s="99">
        <v>0</v>
      </c>
      <c r="N599" s="99">
        <v>2.28</v>
      </c>
      <c r="O599" s="99">
        <v>0.24</v>
      </c>
      <c r="P599" s="99">
        <v>14.76</v>
      </c>
      <c r="Q599" s="99">
        <v>70</v>
      </c>
      <c r="R599" s="99">
        <v>0</v>
      </c>
      <c r="S599" s="3">
        <v>114</v>
      </c>
    </row>
    <row r="600" spans="1:19" ht="12.75">
      <c r="A600" s="2" t="s">
        <v>49</v>
      </c>
      <c r="B600" s="1"/>
      <c r="C600" s="1"/>
      <c r="D600" s="2" t="s">
        <v>22</v>
      </c>
      <c r="E600" s="13">
        <v>20</v>
      </c>
      <c r="F600" s="13">
        <v>20</v>
      </c>
      <c r="G600" s="13">
        <v>25</v>
      </c>
      <c r="H600" s="13">
        <v>25</v>
      </c>
      <c r="I600" s="99">
        <v>1.32</v>
      </c>
      <c r="J600" s="99">
        <v>0.24</v>
      </c>
      <c r="K600" s="99">
        <v>6.68</v>
      </c>
      <c r="L600" s="99">
        <v>34</v>
      </c>
      <c r="M600" s="99">
        <v>0</v>
      </c>
      <c r="N600" s="99">
        <v>1.65</v>
      </c>
      <c r="O600" s="99">
        <v>0.3</v>
      </c>
      <c r="P600" s="99">
        <v>8.35</v>
      </c>
      <c r="Q600" s="99">
        <v>43</v>
      </c>
      <c r="R600" s="99">
        <v>0</v>
      </c>
      <c r="S600" s="3">
        <v>115</v>
      </c>
    </row>
    <row r="601" spans="1:19" ht="12.75">
      <c r="A601" s="226" t="s">
        <v>23</v>
      </c>
      <c r="B601" s="227"/>
      <c r="C601" s="227"/>
      <c r="D601" s="227"/>
      <c r="E601" s="227"/>
      <c r="F601" s="227"/>
      <c r="G601" s="227"/>
      <c r="H601" s="227"/>
      <c r="I601" s="4">
        <f aca="true" t="shared" si="38" ref="I601:R601">SUM(I567:I600)</f>
        <v>23.84</v>
      </c>
      <c r="J601" s="4">
        <f t="shared" si="38"/>
        <v>15.850000000000001</v>
      </c>
      <c r="K601" s="4">
        <f t="shared" si="38"/>
        <v>66.57</v>
      </c>
      <c r="L601" s="4">
        <f t="shared" si="38"/>
        <v>504</v>
      </c>
      <c r="M601" s="4">
        <f t="shared" si="38"/>
        <v>18.180000000000003</v>
      </c>
      <c r="N601" s="4">
        <f t="shared" si="38"/>
        <v>27.21</v>
      </c>
      <c r="O601" s="4">
        <f t="shared" si="38"/>
        <v>18.74</v>
      </c>
      <c r="P601" s="4">
        <f t="shared" si="38"/>
        <v>84.33</v>
      </c>
      <c r="Q601" s="4">
        <f t="shared" si="38"/>
        <v>622</v>
      </c>
      <c r="R601" s="4">
        <f t="shared" si="38"/>
        <v>20.840000000000003</v>
      </c>
      <c r="S601" s="3"/>
    </row>
    <row r="602" spans="1:19" ht="12.75">
      <c r="A602" s="226" t="s">
        <v>24</v>
      </c>
      <c r="B602" s="227"/>
      <c r="C602" s="227"/>
      <c r="D602" s="228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</row>
    <row r="603" spans="1:19" ht="12.75">
      <c r="A603" s="51" t="s">
        <v>53</v>
      </c>
      <c r="B603" s="51">
        <v>180</v>
      </c>
      <c r="C603" s="51">
        <v>200</v>
      </c>
      <c r="D603" s="51" t="s">
        <v>11</v>
      </c>
      <c r="E603" s="82">
        <v>190</v>
      </c>
      <c r="F603" s="82">
        <v>180</v>
      </c>
      <c r="G603" s="82">
        <v>205</v>
      </c>
      <c r="H603" s="82">
        <v>200</v>
      </c>
      <c r="I603" s="187">
        <v>5.2</v>
      </c>
      <c r="J603" s="187">
        <v>3.4</v>
      </c>
      <c r="K603" s="187">
        <v>8.6</v>
      </c>
      <c r="L603" s="187">
        <v>95</v>
      </c>
      <c r="M603" s="187">
        <v>2.3</v>
      </c>
      <c r="N603" s="187">
        <v>5.8</v>
      </c>
      <c r="O603" s="187">
        <v>5</v>
      </c>
      <c r="P603" s="187">
        <v>9.6</v>
      </c>
      <c r="Q603" s="187">
        <v>106</v>
      </c>
      <c r="R603" s="182">
        <v>2.6</v>
      </c>
      <c r="S603" s="72">
        <v>534</v>
      </c>
    </row>
    <row r="604" spans="1:19" ht="12.75">
      <c r="A604" s="2" t="s">
        <v>383</v>
      </c>
      <c r="B604" s="2">
        <v>50</v>
      </c>
      <c r="C604" s="2">
        <v>60</v>
      </c>
      <c r="D604" s="2" t="s">
        <v>385</v>
      </c>
      <c r="E604" s="13"/>
      <c r="F604" s="13">
        <v>36</v>
      </c>
      <c r="G604" s="13"/>
      <c r="H604" s="13">
        <v>43</v>
      </c>
      <c r="I604" s="99">
        <v>2.9</v>
      </c>
      <c r="J604" s="99">
        <v>3.1</v>
      </c>
      <c r="K604" s="99">
        <v>17.5</v>
      </c>
      <c r="L604" s="99">
        <v>109</v>
      </c>
      <c r="M604" s="99">
        <v>0</v>
      </c>
      <c r="N604" s="99">
        <v>3.5</v>
      </c>
      <c r="O604" s="99">
        <v>3.7</v>
      </c>
      <c r="P604" s="99">
        <v>21</v>
      </c>
      <c r="Q604" s="99">
        <v>131</v>
      </c>
      <c r="R604" s="99">
        <v>0</v>
      </c>
      <c r="S604" s="1">
        <v>562</v>
      </c>
    </row>
    <row r="605" spans="1:19" ht="12.75">
      <c r="A605" s="2" t="s">
        <v>384</v>
      </c>
      <c r="B605" s="2"/>
      <c r="C605" s="2"/>
      <c r="D605" s="2" t="s">
        <v>66</v>
      </c>
      <c r="E605" s="13">
        <v>29</v>
      </c>
      <c r="F605" s="13">
        <v>29</v>
      </c>
      <c r="G605" s="13">
        <v>33</v>
      </c>
      <c r="H605" s="13">
        <v>33</v>
      </c>
      <c r="I605" s="14"/>
      <c r="J605" s="180"/>
      <c r="K605" s="180"/>
      <c r="L605" s="180"/>
      <c r="M605" s="180"/>
      <c r="N605" s="180"/>
      <c r="O605" s="180"/>
      <c r="P605" s="180"/>
      <c r="Q605" s="180"/>
      <c r="R605" s="181"/>
      <c r="S605" s="1"/>
    </row>
    <row r="606" spans="1:19" ht="12.75">
      <c r="A606" s="2"/>
      <c r="B606" s="2"/>
      <c r="C606" s="2"/>
      <c r="D606" s="2" t="s">
        <v>13</v>
      </c>
      <c r="E606" s="13">
        <v>1.7</v>
      </c>
      <c r="F606" s="13">
        <v>1.7</v>
      </c>
      <c r="G606" s="13">
        <v>2</v>
      </c>
      <c r="H606" s="13">
        <v>2</v>
      </c>
      <c r="I606" s="14"/>
      <c r="J606" s="180"/>
      <c r="K606" s="180"/>
      <c r="L606" s="180"/>
      <c r="M606" s="180"/>
      <c r="N606" s="180"/>
      <c r="O606" s="180"/>
      <c r="P606" s="180"/>
      <c r="Q606" s="180"/>
      <c r="R606" s="181"/>
      <c r="S606" s="1"/>
    </row>
    <row r="607" spans="1:19" ht="12.75">
      <c r="A607" s="2"/>
      <c r="B607" s="2"/>
      <c r="C607" s="2"/>
      <c r="D607" s="2" t="s">
        <v>291</v>
      </c>
      <c r="E607" s="13">
        <v>2.5</v>
      </c>
      <c r="F607" s="13">
        <v>2.5</v>
      </c>
      <c r="G607" s="13">
        <v>3</v>
      </c>
      <c r="H607" s="13">
        <v>3</v>
      </c>
      <c r="I607" s="14"/>
      <c r="J607" s="180"/>
      <c r="K607" s="180"/>
      <c r="L607" s="180"/>
      <c r="M607" s="180"/>
      <c r="N607" s="180"/>
      <c r="O607" s="180"/>
      <c r="P607" s="180"/>
      <c r="Q607" s="180"/>
      <c r="R607" s="181"/>
      <c r="S607" s="1"/>
    </row>
    <row r="608" spans="1:19" ht="12.75">
      <c r="A608" s="2"/>
      <c r="B608" s="2"/>
      <c r="C608" s="2"/>
      <c r="D608" s="2" t="s">
        <v>417</v>
      </c>
      <c r="E608" s="13">
        <v>3.5</v>
      </c>
      <c r="F608" s="13">
        <v>3.1</v>
      </c>
      <c r="G608" s="13">
        <v>4.2</v>
      </c>
      <c r="H608" s="13">
        <v>3.4</v>
      </c>
      <c r="I608" s="14"/>
      <c r="J608" s="180"/>
      <c r="K608" s="180"/>
      <c r="L608" s="180"/>
      <c r="M608" s="180"/>
      <c r="N608" s="180"/>
      <c r="O608" s="180"/>
      <c r="P608" s="180"/>
      <c r="Q608" s="180"/>
      <c r="R608" s="181"/>
      <c r="S608" s="1"/>
    </row>
    <row r="609" spans="1:19" ht="12.75">
      <c r="A609" s="2"/>
      <c r="B609" s="2"/>
      <c r="C609" s="2"/>
      <c r="D609" s="2" t="s">
        <v>26</v>
      </c>
      <c r="E609" s="13">
        <v>0.8</v>
      </c>
      <c r="F609" s="13">
        <v>0.8</v>
      </c>
      <c r="G609" s="13">
        <v>0.8</v>
      </c>
      <c r="H609" s="13">
        <v>0.8</v>
      </c>
      <c r="I609" s="14"/>
      <c r="J609" s="180"/>
      <c r="K609" s="180"/>
      <c r="L609" s="180"/>
      <c r="M609" s="180"/>
      <c r="N609" s="180"/>
      <c r="O609" s="180"/>
      <c r="P609" s="180"/>
      <c r="Q609" s="180"/>
      <c r="R609" s="181"/>
      <c r="S609" s="1"/>
    </row>
    <row r="610" spans="1:19" ht="12.75">
      <c r="A610" s="2"/>
      <c r="B610" s="2"/>
      <c r="C610" s="2"/>
      <c r="D610" s="2" t="s">
        <v>11</v>
      </c>
      <c r="E610" s="13">
        <v>7</v>
      </c>
      <c r="F610" s="13">
        <v>7</v>
      </c>
      <c r="G610" s="13">
        <v>7.5</v>
      </c>
      <c r="H610" s="13">
        <v>7.5</v>
      </c>
      <c r="I610" s="14"/>
      <c r="J610" s="180"/>
      <c r="K610" s="180"/>
      <c r="L610" s="180"/>
      <c r="M610" s="180"/>
      <c r="N610" s="180"/>
      <c r="O610" s="180"/>
      <c r="P610" s="180"/>
      <c r="Q610" s="180"/>
      <c r="R610" s="181"/>
      <c r="S610" s="1"/>
    </row>
    <row r="611" spans="1:19" ht="12.75">
      <c r="A611" s="2"/>
      <c r="B611" s="2"/>
      <c r="C611" s="2"/>
      <c r="D611" s="2" t="s">
        <v>386</v>
      </c>
      <c r="E611" s="13">
        <v>1</v>
      </c>
      <c r="F611" s="13">
        <v>1</v>
      </c>
      <c r="G611" s="13">
        <v>1</v>
      </c>
      <c r="H611" s="13">
        <v>1</v>
      </c>
      <c r="I611" s="14"/>
      <c r="J611" s="180"/>
      <c r="K611" s="180"/>
      <c r="L611" s="180"/>
      <c r="M611" s="180"/>
      <c r="N611" s="180"/>
      <c r="O611" s="180"/>
      <c r="P611" s="180"/>
      <c r="Q611" s="180"/>
      <c r="R611" s="181"/>
      <c r="S611" s="1"/>
    </row>
    <row r="612" spans="1:19" ht="12.75">
      <c r="A612" s="2"/>
      <c r="B612" s="232" t="s">
        <v>388</v>
      </c>
      <c r="C612" s="233"/>
      <c r="D612" s="234"/>
      <c r="E612" s="13">
        <v>0.9</v>
      </c>
      <c r="F612" s="13">
        <v>0.9</v>
      </c>
      <c r="G612" s="13">
        <v>1.1</v>
      </c>
      <c r="H612" s="13">
        <v>1.1</v>
      </c>
      <c r="I612" s="14"/>
      <c r="J612" s="180"/>
      <c r="K612" s="180"/>
      <c r="L612" s="180"/>
      <c r="M612" s="180"/>
      <c r="N612" s="180"/>
      <c r="O612" s="180"/>
      <c r="P612" s="180"/>
      <c r="Q612" s="180"/>
      <c r="R612" s="181"/>
      <c r="S612" s="1"/>
    </row>
    <row r="613" spans="1:19" ht="12.75">
      <c r="A613" s="2"/>
      <c r="B613" s="232" t="s">
        <v>389</v>
      </c>
      <c r="C613" s="233"/>
      <c r="D613" s="234"/>
      <c r="E613" s="13">
        <v>1.5</v>
      </c>
      <c r="F613" s="13">
        <v>1.3</v>
      </c>
      <c r="G613" s="13">
        <v>1.5</v>
      </c>
      <c r="H613" s="13">
        <v>1.3</v>
      </c>
      <c r="I613" s="14"/>
      <c r="J613" s="180"/>
      <c r="K613" s="180"/>
      <c r="L613" s="180"/>
      <c r="M613" s="180"/>
      <c r="N613" s="180"/>
      <c r="O613" s="180"/>
      <c r="P613" s="180"/>
      <c r="Q613" s="180"/>
      <c r="R613" s="181"/>
      <c r="S613" s="1"/>
    </row>
    <row r="614" spans="1:19" ht="12.75">
      <c r="A614" s="2"/>
      <c r="B614" s="2"/>
      <c r="C614" s="2"/>
      <c r="D614" s="20" t="s">
        <v>387</v>
      </c>
      <c r="E614" s="13"/>
      <c r="F614" s="13">
        <v>30</v>
      </c>
      <c r="G614" s="13"/>
      <c r="H614" s="13">
        <v>30</v>
      </c>
      <c r="I614" s="14"/>
      <c r="J614" s="180"/>
      <c r="K614" s="180"/>
      <c r="L614" s="180"/>
      <c r="M614" s="180"/>
      <c r="N614" s="180"/>
      <c r="O614" s="180"/>
      <c r="P614" s="180"/>
      <c r="Q614" s="180"/>
      <c r="R614" s="181"/>
      <c r="S614" s="1"/>
    </row>
    <row r="615" spans="1:19" ht="12.75">
      <c r="A615" s="2"/>
      <c r="B615" s="2"/>
      <c r="C615" s="2"/>
      <c r="D615" s="2" t="s">
        <v>276</v>
      </c>
      <c r="E615" s="13">
        <v>35.6</v>
      </c>
      <c r="F615" s="13">
        <v>25</v>
      </c>
      <c r="G615" s="13">
        <v>35.6</v>
      </c>
      <c r="H615" s="13">
        <v>25</v>
      </c>
      <c r="I615" s="14"/>
      <c r="J615" s="180"/>
      <c r="K615" s="180"/>
      <c r="L615" s="180"/>
      <c r="M615" s="180"/>
      <c r="N615" s="180"/>
      <c r="O615" s="180"/>
      <c r="P615" s="180"/>
      <c r="Q615" s="180"/>
      <c r="R615" s="181"/>
      <c r="S615" s="1"/>
    </row>
    <row r="616" spans="1:19" ht="12.75">
      <c r="A616" s="2"/>
      <c r="B616" s="2"/>
      <c r="C616" s="2"/>
      <c r="D616" s="2" t="s">
        <v>13</v>
      </c>
      <c r="E616" s="13">
        <v>3</v>
      </c>
      <c r="F616" s="13">
        <v>3</v>
      </c>
      <c r="G616" s="13">
        <v>3</v>
      </c>
      <c r="H616" s="13">
        <v>3</v>
      </c>
      <c r="I616" s="14"/>
      <c r="J616" s="180"/>
      <c r="K616" s="180"/>
      <c r="L616" s="180"/>
      <c r="M616" s="180"/>
      <c r="N616" s="180"/>
      <c r="O616" s="180"/>
      <c r="P616" s="180"/>
      <c r="Q616" s="180"/>
      <c r="R616" s="181"/>
      <c r="S616" s="1"/>
    </row>
    <row r="617" spans="1:19" ht="12.75">
      <c r="A617" s="230" t="s">
        <v>30</v>
      </c>
      <c r="B617" s="230"/>
      <c r="C617" s="230"/>
      <c r="D617" s="230"/>
      <c r="E617" s="230"/>
      <c r="F617" s="230"/>
      <c r="G617" s="230"/>
      <c r="H617" s="230"/>
      <c r="I617" s="4">
        <f aca="true" t="shared" si="39" ref="I617:R617">SUM(I603:I616)</f>
        <v>8.1</v>
      </c>
      <c r="J617" s="4">
        <f t="shared" si="39"/>
        <v>6.5</v>
      </c>
      <c r="K617" s="4">
        <f t="shared" si="39"/>
        <v>26.1</v>
      </c>
      <c r="L617" s="4">
        <f t="shared" si="39"/>
        <v>204</v>
      </c>
      <c r="M617" s="4">
        <f t="shared" si="39"/>
        <v>2.3</v>
      </c>
      <c r="N617" s="4">
        <f t="shared" si="39"/>
        <v>9.3</v>
      </c>
      <c r="O617" s="4">
        <f t="shared" si="39"/>
        <v>8.7</v>
      </c>
      <c r="P617" s="4">
        <f t="shared" si="39"/>
        <v>30.6</v>
      </c>
      <c r="Q617" s="4">
        <f t="shared" si="39"/>
        <v>237</v>
      </c>
      <c r="R617" s="4">
        <f t="shared" si="39"/>
        <v>2.6</v>
      </c>
      <c r="S617" s="3"/>
    </row>
    <row r="618" spans="1:19" ht="12.75">
      <c r="A618" s="230" t="s">
        <v>31</v>
      </c>
      <c r="B618" s="231"/>
      <c r="C618" s="231"/>
      <c r="D618" s="231"/>
      <c r="E618" s="2"/>
      <c r="F618" s="2"/>
      <c r="G618" s="2"/>
      <c r="H618" s="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3"/>
    </row>
    <row r="619" spans="1:19" ht="12.75">
      <c r="A619" s="2" t="s">
        <v>593</v>
      </c>
      <c r="B619" s="17">
        <v>70</v>
      </c>
      <c r="C619" s="17">
        <v>80</v>
      </c>
      <c r="D619" s="2" t="s">
        <v>72</v>
      </c>
      <c r="E619" s="2">
        <v>73.5</v>
      </c>
      <c r="F619" s="2">
        <v>70</v>
      </c>
      <c r="G619" s="2">
        <v>84</v>
      </c>
      <c r="H619" s="2">
        <v>80</v>
      </c>
      <c r="I619" s="101">
        <v>0.28</v>
      </c>
      <c r="J619" s="101">
        <v>0.07</v>
      </c>
      <c r="K619" s="101">
        <v>1.7</v>
      </c>
      <c r="L619" s="101">
        <v>9</v>
      </c>
      <c r="M619" s="101">
        <v>7</v>
      </c>
      <c r="N619" s="101">
        <v>0.32</v>
      </c>
      <c r="O619" s="101">
        <v>0.08</v>
      </c>
      <c r="P619" s="101">
        <v>1.7</v>
      </c>
      <c r="Q619" s="101">
        <v>10.2</v>
      </c>
      <c r="R619" s="101">
        <v>8</v>
      </c>
      <c r="S619" s="2">
        <v>112</v>
      </c>
    </row>
    <row r="620" spans="1:19" ht="12.75">
      <c r="A620" s="42" t="s">
        <v>554</v>
      </c>
      <c r="B620" s="17">
        <v>60</v>
      </c>
      <c r="C620" s="17">
        <v>60</v>
      </c>
      <c r="D620" s="51" t="s">
        <v>20</v>
      </c>
      <c r="E620" s="51">
        <v>69.6</v>
      </c>
      <c r="F620" s="51">
        <v>51.6</v>
      </c>
      <c r="G620" s="51">
        <v>69.6</v>
      </c>
      <c r="H620" s="51">
        <v>51.6</v>
      </c>
      <c r="I620" s="101">
        <v>10.6</v>
      </c>
      <c r="J620" s="101">
        <v>10.5</v>
      </c>
      <c r="K620" s="101">
        <v>8.58</v>
      </c>
      <c r="L620" s="101">
        <v>171</v>
      </c>
      <c r="M620" s="101">
        <v>0</v>
      </c>
      <c r="N620" s="101">
        <v>10.6</v>
      </c>
      <c r="O620" s="101">
        <v>10.5</v>
      </c>
      <c r="P620" s="101">
        <v>8.58</v>
      </c>
      <c r="Q620" s="101">
        <v>171</v>
      </c>
      <c r="R620" s="101">
        <v>0</v>
      </c>
      <c r="S620" s="3">
        <v>386</v>
      </c>
    </row>
    <row r="621" spans="1:19" ht="12.75">
      <c r="A621" s="17"/>
      <c r="B621" s="18"/>
      <c r="C621" s="18"/>
      <c r="D621" s="51" t="s">
        <v>33</v>
      </c>
      <c r="E621" s="51">
        <v>11.5</v>
      </c>
      <c r="F621" s="51">
        <v>11.5</v>
      </c>
      <c r="G621" s="51">
        <v>11.5</v>
      </c>
      <c r="H621" s="51">
        <v>11.5</v>
      </c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3"/>
    </row>
    <row r="622" spans="1:19" ht="12.75">
      <c r="A622" s="17"/>
      <c r="B622" s="18"/>
      <c r="C622" s="18"/>
      <c r="D622" s="51" t="s">
        <v>11</v>
      </c>
      <c r="E622" s="51">
        <v>14</v>
      </c>
      <c r="F622" s="51">
        <v>14</v>
      </c>
      <c r="G622" s="51">
        <v>14</v>
      </c>
      <c r="H622" s="51">
        <v>14</v>
      </c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3"/>
    </row>
    <row r="623" spans="1:19" ht="12.75">
      <c r="A623" s="16"/>
      <c r="B623" s="18"/>
      <c r="C623" s="18"/>
      <c r="D623" s="51" t="s">
        <v>306</v>
      </c>
      <c r="E623" s="51">
        <v>6.6</v>
      </c>
      <c r="F623" s="51">
        <v>6.6</v>
      </c>
      <c r="G623" s="51">
        <v>6.6</v>
      </c>
      <c r="H623" s="51">
        <v>6.6</v>
      </c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3"/>
    </row>
    <row r="624" spans="1:19" ht="12.75">
      <c r="A624" s="16"/>
      <c r="B624" s="18"/>
      <c r="C624" s="18"/>
      <c r="D624" s="51" t="s">
        <v>412</v>
      </c>
      <c r="E624" s="51"/>
      <c r="F624" s="51">
        <v>75</v>
      </c>
      <c r="G624" s="51"/>
      <c r="H624" s="51">
        <v>75</v>
      </c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3"/>
    </row>
    <row r="625" spans="1:19" ht="12.75">
      <c r="A625" s="16"/>
      <c r="B625" s="18"/>
      <c r="C625" s="18"/>
      <c r="D625" s="51" t="s">
        <v>571</v>
      </c>
      <c r="E625" s="51">
        <v>3</v>
      </c>
      <c r="F625" s="51">
        <v>3</v>
      </c>
      <c r="G625" s="51">
        <v>3</v>
      </c>
      <c r="H625" s="51">
        <v>3</v>
      </c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"/>
    </row>
    <row r="626" spans="1:19" ht="12.75">
      <c r="A626" s="17" t="s">
        <v>565</v>
      </c>
      <c r="B626" s="18">
        <v>110</v>
      </c>
      <c r="C626" s="18">
        <v>150</v>
      </c>
      <c r="D626" s="2" t="s">
        <v>420</v>
      </c>
      <c r="E626" s="2">
        <v>130</v>
      </c>
      <c r="F626" s="2">
        <v>98</v>
      </c>
      <c r="G626" s="2">
        <v>177.4</v>
      </c>
      <c r="H626" s="2">
        <v>134</v>
      </c>
      <c r="I626" s="101">
        <v>3.7</v>
      </c>
      <c r="J626" s="101">
        <v>5</v>
      </c>
      <c r="K626" s="101">
        <v>15</v>
      </c>
      <c r="L626" s="101">
        <v>120</v>
      </c>
      <c r="M626" s="101">
        <v>15.2</v>
      </c>
      <c r="N626" s="101">
        <v>4.6</v>
      </c>
      <c r="O626" s="101">
        <v>6.2</v>
      </c>
      <c r="P626" s="101">
        <v>18.6</v>
      </c>
      <c r="Q626" s="101">
        <v>150</v>
      </c>
      <c r="R626" s="101">
        <v>19</v>
      </c>
      <c r="S626" s="2">
        <v>432</v>
      </c>
    </row>
    <row r="627" spans="1:19" ht="12.75">
      <c r="A627" s="17" t="s">
        <v>566</v>
      </c>
      <c r="B627" s="18"/>
      <c r="C627" s="18"/>
      <c r="D627" s="2" t="s">
        <v>421</v>
      </c>
      <c r="E627" s="2">
        <v>140.5</v>
      </c>
      <c r="F627" s="2">
        <v>98</v>
      </c>
      <c r="G627" s="2">
        <v>191.1</v>
      </c>
      <c r="H627" s="2">
        <v>134</v>
      </c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2"/>
    </row>
    <row r="628" spans="1:19" ht="12.75">
      <c r="A628" s="16"/>
      <c r="B628" s="18"/>
      <c r="C628" s="18"/>
      <c r="D628" s="2" t="s">
        <v>422</v>
      </c>
      <c r="E628" s="2">
        <v>151</v>
      </c>
      <c r="F628" s="2">
        <v>98</v>
      </c>
      <c r="G628" s="2">
        <v>205.6</v>
      </c>
      <c r="H628" s="2">
        <v>134</v>
      </c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57"/>
    </row>
    <row r="629" spans="1:19" ht="12.75">
      <c r="A629" s="16"/>
      <c r="B629" s="18"/>
      <c r="C629" s="18"/>
      <c r="D629" s="2" t="s">
        <v>423</v>
      </c>
      <c r="E629" s="2">
        <v>163.4</v>
      </c>
      <c r="F629" s="2">
        <v>98</v>
      </c>
      <c r="G629" s="2">
        <v>223.8</v>
      </c>
      <c r="H629" s="2">
        <v>134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57"/>
    </row>
    <row r="630" spans="1:19" ht="12.75">
      <c r="A630" s="16"/>
      <c r="B630" s="18"/>
      <c r="C630" s="18"/>
      <c r="D630" s="2" t="s">
        <v>43</v>
      </c>
      <c r="E630" s="2">
        <v>4</v>
      </c>
      <c r="F630" s="2">
        <v>4</v>
      </c>
      <c r="G630" s="2">
        <v>4.5</v>
      </c>
      <c r="H630" s="2">
        <v>4.5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57"/>
    </row>
    <row r="631" spans="1:19" ht="12.75">
      <c r="A631" s="16"/>
      <c r="B631" s="18"/>
      <c r="C631" s="18"/>
      <c r="D631" s="2" t="s">
        <v>11</v>
      </c>
      <c r="E631" s="2">
        <v>36</v>
      </c>
      <c r="F631" s="2">
        <v>36</v>
      </c>
      <c r="G631" s="2">
        <v>40</v>
      </c>
      <c r="H631" s="2">
        <v>40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57"/>
    </row>
    <row r="632" spans="1:19" ht="12.75">
      <c r="A632" s="16"/>
      <c r="B632" s="18"/>
      <c r="C632" s="18"/>
      <c r="D632" s="17" t="s">
        <v>66</v>
      </c>
      <c r="E632" s="2">
        <v>6</v>
      </c>
      <c r="F632" s="2">
        <v>6</v>
      </c>
      <c r="G632" s="2">
        <v>7.5</v>
      </c>
      <c r="H632" s="2">
        <v>7.5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2"/>
    </row>
    <row r="633" spans="1:19" ht="12.75">
      <c r="A633" s="17" t="s">
        <v>286</v>
      </c>
      <c r="B633" s="51">
        <v>135</v>
      </c>
      <c r="C633" s="18"/>
      <c r="D633" s="17" t="s">
        <v>583</v>
      </c>
      <c r="E633" s="2">
        <v>135</v>
      </c>
      <c r="F633" s="2">
        <v>135</v>
      </c>
      <c r="G633" s="2"/>
      <c r="H633" s="2"/>
      <c r="I633" s="99">
        <v>0.6</v>
      </c>
      <c r="J633" s="99">
        <v>0</v>
      </c>
      <c r="K633" s="99">
        <v>13.6</v>
      </c>
      <c r="L633" s="99">
        <v>62</v>
      </c>
      <c r="M633" s="99">
        <v>5.4</v>
      </c>
      <c r="N633" s="17"/>
      <c r="O633" s="17"/>
      <c r="P633" s="17"/>
      <c r="Q633" s="17"/>
      <c r="R633" s="17"/>
      <c r="S633" s="2"/>
    </row>
    <row r="634" spans="1:19" ht="12.75">
      <c r="A634" s="51" t="s">
        <v>62</v>
      </c>
      <c r="B634" s="51"/>
      <c r="C634" s="51">
        <v>180</v>
      </c>
      <c r="D634" s="51" t="s">
        <v>280</v>
      </c>
      <c r="E634" s="13"/>
      <c r="F634" s="13"/>
      <c r="G634" s="13" t="s">
        <v>585</v>
      </c>
      <c r="H634" s="13" t="s">
        <v>585</v>
      </c>
      <c r="I634" s="101"/>
      <c r="J634" s="101"/>
      <c r="K634" s="101"/>
      <c r="L634" s="101"/>
      <c r="M634" s="101"/>
      <c r="N634" s="99">
        <v>1.3</v>
      </c>
      <c r="O634" s="99">
        <v>1.1</v>
      </c>
      <c r="P634" s="99">
        <v>13.6</v>
      </c>
      <c r="Q634" s="99">
        <v>54</v>
      </c>
      <c r="R634" s="99">
        <v>0</v>
      </c>
      <c r="S634" s="57">
        <v>503</v>
      </c>
    </row>
    <row r="635" spans="1:19" ht="12.75">
      <c r="A635" s="51"/>
      <c r="B635" s="82"/>
      <c r="C635" s="82"/>
      <c r="D635" s="51" t="s">
        <v>13</v>
      </c>
      <c r="E635" s="13"/>
      <c r="F635" s="13"/>
      <c r="G635" s="13">
        <v>10.5</v>
      </c>
      <c r="H635" s="13">
        <v>10.5</v>
      </c>
      <c r="I635" s="102"/>
      <c r="J635" s="102"/>
      <c r="K635" s="102"/>
      <c r="L635" s="102"/>
      <c r="M635" s="102"/>
      <c r="N635" s="99"/>
      <c r="O635" s="99"/>
      <c r="P635" s="99"/>
      <c r="Q635" s="99"/>
      <c r="R635" s="99"/>
      <c r="S635" s="57"/>
    </row>
    <row r="636" spans="1:19" ht="12.75">
      <c r="A636" s="2"/>
      <c r="B636" s="27"/>
      <c r="C636" s="27"/>
      <c r="D636" s="2" t="s">
        <v>56</v>
      </c>
      <c r="E636" s="13"/>
      <c r="F636" s="13"/>
      <c r="G636" s="13">
        <v>175</v>
      </c>
      <c r="H636" s="13">
        <v>175</v>
      </c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57"/>
    </row>
    <row r="637" spans="1:19" ht="12.75">
      <c r="A637" s="2" t="s">
        <v>21</v>
      </c>
      <c r="B637" s="131" t="s">
        <v>618</v>
      </c>
      <c r="C637" s="131" t="s">
        <v>619</v>
      </c>
      <c r="D637" s="2" t="s">
        <v>44</v>
      </c>
      <c r="E637" s="2">
        <v>10</v>
      </c>
      <c r="F637" s="2">
        <v>10</v>
      </c>
      <c r="G637" s="2">
        <v>10</v>
      </c>
      <c r="H637" s="2">
        <v>10</v>
      </c>
      <c r="I637" s="99">
        <v>0.76</v>
      </c>
      <c r="J637" s="99">
        <v>0.08</v>
      </c>
      <c r="K637" s="99">
        <v>4.92</v>
      </c>
      <c r="L637" s="99">
        <v>23</v>
      </c>
      <c r="M637" s="99">
        <v>0</v>
      </c>
      <c r="N637" s="99">
        <v>0.76</v>
      </c>
      <c r="O637" s="99">
        <v>0.08</v>
      </c>
      <c r="P637" s="99">
        <v>4.92</v>
      </c>
      <c r="Q637" s="99">
        <v>23</v>
      </c>
      <c r="R637" s="99">
        <v>0</v>
      </c>
      <c r="S637" s="1">
        <v>114</v>
      </c>
    </row>
    <row r="638" spans="1:19" ht="12.75">
      <c r="A638" s="1"/>
      <c r="B638" s="1"/>
      <c r="C638" s="1"/>
      <c r="D638" s="2" t="s">
        <v>22</v>
      </c>
      <c r="E638" s="2">
        <v>20</v>
      </c>
      <c r="F638" s="2">
        <v>20</v>
      </c>
      <c r="G638" s="2">
        <v>25</v>
      </c>
      <c r="H638" s="2">
        <v>25</v>
      </c>
      <c r="I638" s="99">
        <v>1.32</v>
      </c>
      <c r="J638" s="99">
        <v>0.24</v>
      </c>
      <c r="K638" s="99">
        <v>6.68</v>
      </c>
      <c r="L638" s="99">
        <v>34</v>
      </c>
      <c r="M638" s="99">
        <v>0</v>
      </c>
      <c r="N638" s="99">
        <v>1.65</v>
      </c>
      <c r="O638" s="99">
        <v>0.3</v>
      </c>
      <c r="P638" s="99">
        <v>8.35</v>
      </c>
      <c r="Q638" s="99">
        <v>43</v>
      </c>
      <c r="R638" s="99">
        <v>0</v>
      </c>
      <c r="S638" s="1">
        <v>115</v>
      </c>
    </row>
    <row r="639" spans="1:19" ht="12.75">
      <c r="A639" s="230" t="s">
        <v>45</v>
      </c>
      <c r="B639" s="230"/>
      <c r="C639" s="230"/>
      <c r="D639" s="230"/>
      <c r="E639" s="230"/>
      <c r="F639" s="230"/>
      <c r="G639" s="230"/>
      <c r="H639" s="230"/>
      <c r="I639" s="46">
        <f>SUM(I619:I638)</f>
        <v>17.259999999999998</v>
      </c>
      <c r="J639" s="46">
        <f aca="true" t="shared" si="40" ref="J639:R639">SUM(J619:J638)</f>
        <v>15.89</v>
      </c>
      <c r="K639" s="46">
        <f t="shared" si="40"/>
        <v>50.480000000000004</v>
      </c>
      <c r="L639" s="46">
        <f t="shared" si="40"/>
        <v>419</v>
      </c>
      <c r="M639" s="46">
        <f t="shared" si="40"/>
        <v>27.6</v>
      </c>
      <c r="N639" s="46">
        <f t="shared" si="40"/>
        <v>19.23</v>
      </c>
      <c r="O639" s="46">
        <f t="shared" si="40"/>
        <v>18.26</v>
      </c>
      <c r="P639" s="46">
        <f t="shared" si="40"/>
        <v>55.75000000000001</v>
      </c>
      <c r="Q639" s="46">
        <f t="shared" si="40"/>
        <v>451.2</v>
      </c>
      <c r="R639" s="46">
        <f t="shared" si="40"/>
        <v>27</v>
      </c>
      <c r="S639" s="1"/>
    </row>
    <row r="640" spans="1:19" ht="15">
      <c r="A640" s="230" t="s">
        <v>36</v>
      </c>
      <c r="B640" s="230"/>
      <c r="C640" s="230"/>
      <c r="D640" s="230"/>
      <c r="E640" s="230"/>
      <c r="F640" s="230"/>
      <c r="G640" s="230"/>
      <c r="H640" s="230"/>
      <c r="I640" s="47">
        <f aca="true" t="shared" si="41" ref="I640:R640">I639+I617+I601+I565+I561</f>
        <v>57.385000000000005</v>
      </c>
      <c r="J640" s="47">
        <f t="shared" si="41"/>
        <v>50.61</v>
      </c>
      <c r="K640" s="47">
        <f t="shared" si="41"/>
        <v>191.97</v>
      </c>
      <c r="L640" s="47">
        <f t="shared" si="41"/>
        <v>1467</v>
      </c>
      <c r="M640" s="47">
        <f t="shared" si="41"/>
        <v>56.36000000000001</v>
      </c>
      <c r="N640" s="47">
        <f t="shared" si="41"/>
        <v>67.965</v>
      </c>
      <c r="O640" s="47">
        <f t="shared" si="41"/>
        <v>62.09</v>
      </c>
      <c r="P640" s="47">
        <f t="shared" si="41"/>
        <v>239.3</v>
      </c>
      <c r="Q640" s="47">
        <f t="shared" si="41"/>
        <v>1784.2</v>
      </c>
      <c r="R640" s="47">
        <f t="shared" si="41"/>
        <v>59.35000000000001</v>
      </c>
      <c r="S640" s="1"/>
    </row>
    <row r="641" spans="1:19" ht="12.75">
      <c r="A641" s="226" t="s">
        <v>670</v>
      </c>
      <c r="B641" s="227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N641" s="227"/>
      <c r="O641" s="227"/>
      <c r="P641" s="227"/>
      <c r="Q641" s="228"/>
      <c r="R641" s="1"/>
      <c r="S641" s="1"/>
    </row>
    <row r="642" spans="1:19" ht="12.75">
      <c r="A642" s="217" t="s">
        <v>285</v>
      </c>
      <c r="B642" s="229"/>
      <c r="C642" s="229"/>
      <c r="D642" s="218"/>
      <c r="E642" s="1"/>
      <c r="F642" s="1"/>
      <c r="G642" s="1"/>
      <c r="H642" s="1"/>
      <c r="I642" s="1"/>
      <c r="J642" s="1"/>
      <c r="K642" s="1"/>
      <c r="L642" s="1"/>
      <c r="M642" s="1"/>
      <c r="N642" s="99"/>
      <c r="O642" s="99"/>
      <c r="P642" s="99"/>
      <c r="Q642" s="99"/>
      <c r="R642" s="100"/>
      <c r="S642" s="1"/>
    </row>
    <row r="643" spans="1:19" ht="12.75">
      <c r="A643" s="2" t="s">
        <v>99</v>
      </c>
      <c r="B643" s="13">
        <v>50</v>
      </c>
      <c r="C643" s="13">
        <v>50</v>
      </c>
      <c r="D643" s="2" t="s">
        <v>417</v>
      </c>
      <c r="E643" s="52">
        <v>50.7</v>
      </c>
      <c r="F643" s="13">
        <v>39</v>
      </c>
      <c r="G643" s="52">
        <v>42.3</v>
      </c>
      <c r="H643" s="13">
        <v>32.5</v>
      </c>
      <c r="I643" s="99">
        <v>5.1</v>
      </c>
      <c r="J643" s="99">
        <v>8</v>
      </c>
      <c r="K643" s="99">
        <v>1.3</v>
      </c>
      <c r="L643" s="99">
        <v>97</v>
      </c>
      <c r="M643" s="100">
        <v>0.18</v>
      </c>
      <c r="N643" s="99">
        <v>4.3</v>
      </c>
      <c r="O643" s="99">
        <v>6.7</v>
      </c>
      <c r="P643" s="99">
        <v>1.15</v>
      </c>
      <c r="Q643" s="99">
        <v>81</v>
      </c>
      <c r="R643" s="100">
        <v>0.15</v>
      </c>
      <c r="S643" s="55">
        <v>307</v>
      </c>
    </row>
    <row r="644" spans="1:19" ht="12.75">
      <c r="A644" s="42"/>
      <c r="B644" s="13"/>
      <c r="C644" s="13"/>
      <c r="D644" s="2" t="s">
        <v>126</v>
      </c>
      <c r="E644" s="52">
        <v>25</v>
      </c>
      <c r="F644" s="13">
        <v>25</v>
      </c>
      <c r="G644" s="52">
        <v>20</v>
      </c>
      <c r="H644" s="13">
        <v>20</v>
      </c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55"/>
    </row>
    <row r="645" spans="1:19" ht="12.75">
      <c r="A645" s="42"/>
      <c r="B645" s="13"/>
      <c r="C645" s="13"/>
      <c r="D645" s="2" t="s">
        <v>40</v>
      </c>
      <c r="E645" s="52">
        <v>1.8</v>
      </c>
      <c r="F645" s="13">
        <v>1.8</v>
      </c>
      <c r="G645" s="52">
        <v>1.5</v>
      </c>
      <c r="H645" s="13">
        <v>1.5</v>
      </c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55"/>
    </row>
    <row r="646" spans="1:19" ht="12.75">
      <c r="A646" s="26" t="s">
        <v>67</v>
      </c>
      <c r="B646" s="27">
        <v>130</v>
      </c>
      <c r="C646" s="27">
        <v>150</v>
      </c>
      <c r="D646" s="26" t="s">
        <v>105</v>
      </c>
      <c r="E646" s="27">
        <v>8</v>
      </c>
      <c r="F646" s="27">
        <v>8</v>
      </c>
      <c r="G646" s="27">
        <v>12</v>
      </c>
      <c r="H646" s="27">
        <v>12</v>
      </c>
      <c r="I646" s="100">
        <v>3.15</v>
      </c>
      <c r="J646" s="100">
        <v>6.99</v>
      </c>
      <c r="K646" s="100">
        <v>15</v>
      </c>
      <c r="L646" s="100">
        <v>147</v>
      </c>
      <c r="M646" s="100">
        <v>0.79</v>
      </c>
      <c r="N646" s="100">
        <v>3.41</v>
      </c>
      <c r="O646" s="100">
        <v>7.57</v>
      </c>
      <c r="P646" s="100">
        <v>16.3</v>
      </c>
      <c r="Q646" s="100">
        <v>158</v>
      </c>
      <c r="R646" s="100">
        <v>0.85</v>
      </c>
      <c r="S646" s="56">
        <v>266</v>
      </c>
    </row>
    <row r="647" spans="1:19" ht="12.75">
      <c r="A647" s="26"/>
      <c r="B647" s="26"/>
      <c r="C647" s="26"/>
      <c r="D647" s="26" t="s">
        <v>106</v>
      </c>
      <c r="E647" s="27">
        <v>5</v>
      </c>
      <c r="F647" s="27">
        <v>5</v>
      </c>
      <c r="G647" s="27">
        <v>8</v>
      </c>
      <c r="H647" s="27">
        <v>8</v>
      </c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56"/>
    </row>
    <row r="648" spans="1:19" ht="12.75">
      <c r="A648" s="54"/>
      <c r="B648" s="26"/>
      <c r="C648" s="26"/>
      <c r="D648" s="26" t="s">
        <v>11</v>
      </c>
      <c r="E648" s="27">
        <v>80</v>
      </c>
      <c r="F648" s="27">
        <v>80</v>
      </c>
      <c r="G648" s="27">
        <v>95</v>
      </c>
      <c r="H648" s="27">
        <v>95</v>
      </c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56"/>
    </row>
    <row r="649" spans="1:19" ht="12.75">
      <c r="A649" s="54"/>
      <c r="B649" s="26"/>
      <c r="C649" s="26"/>
      <c r="D649" s="26" t="s">
        <v>56</v>
      </c>
      <c r="E649" s="27">
        <v>40</v>
      </c>
      <c r="F649" s="27">
        <v>40</v>
      </c>
      <c r="G649" s="27">
        <v>45</v>
      </c>
      <c r="H649" s="27">
        <v>45</v>
      </c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56"/>
    </row>
    <row r="650" spans="1:19" ht="12.75">
      <c r="A650" s="54"/>
      <c r="B650" s="26"/>
      <c r="C650" s="26"/>
      <c r="D650" s="26" t="s">
        <v>13</v>
      </c>
      <c r="E650" s="27">
        <v>3</v>
      </c>
      <c r="F650" s="27">
        <v>3</v>
      </c>
      <c r="G650" s="27">
        <v>3.5</v>
      </c>
      <c r="H650" s="27">
        <v>3.5</v>
      </c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56"/>
    </row>
    <row r="651" spans="1:19" ht="12.75">
      <c r="A651" s="54"/>
      <c r="B651" s="26"/>
      <c r="C651" s="26"/>
      <c r="D651" s="26" t="s">
        <v>40</v>
      </c>
      <c r="E651" s="27">
        <v>5</v>
      </c>
      <c r="F651" s="27">
        <v>5</v>
      </c>
      <c r="G651" s="27">
        <v>5.5</v>
      </c>
      <c r="H651" s="27">
        <v>5.5</v>
      </c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56"/>
    </row>
    <row r="652" spans="1:19" ht="12.75">
      <c r="A652" s="42" t="s">
        <v>263</v>
      </c>
      <c r="B652" s="17">
        <v>150</v>
      </c>
      <c r="C652" s="17">
        <v>200</v>
      </c>
      <c r="D652" s="17" t="s">
        <v>293</v>
      </c>
      <c r="E652" s="13">
        <v>1.6</v>
      </c>
      <c r="F652" s="13">
        <v>1.6</v>
      </c>
      <c r="G652" s="13">
        <v>2</v>
      </c>
      <c r="H652" s="13">
        <v>2</v>
      </c>
      <c r="I652" s="99">
        <v>2.15</v>
      </c>
      <c r="J652" s="99">
        <v>1.46</v>
      </c>
      <c r="K652" s="99">
        <v>15.5</v>
      </c>
      <c r="L652" s="99">
        <v>84</v>
      </c>
      <c r="M652" s="99">
        <v>0.28</v>
      </c>
      <c r="N652" s="99">
        <v>2.86</v>
      </c>
      <c r="O652" s="99">
        <v>1.9</v>
      </c>
      <c r="P652" s="99">
        <v>20.1</v>
      </c>
      <c r="Q652" s="99">
        <v>112</v>
      </c>
      <c r="R652" s="99">
        <v>0.37</v>
      </c>
      <c r="S652" s="36">
        <v>396</v>
      </c>
    </row>
    <row r="653" spans="1:19" ht="12.75">
      <c r="A653" s="42" t="s">
        <v>576</v>
      </c>
      <c r="B653" s="17"/>
      <c r="C653" s="17"/>
      <c r="D653" s="42" t="s">
        <v>577</v>
      </c>
      <c r="E653" s="13">
        <v>28</v>
      </c>
      <c r="F653" s="13">
        <v>28</v>
      </c>
      <c r="G653" s="13">
        <v>37</v>
      </c>
      <c r="H653" s="13">
        <v>37</v>
      </c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36"/>
    </row>
    <row r="654" spans="1:19" ht="12.75">
      <c r="A654" s="42"/>
      <c r="B654" s="17"/>
      <c r="C654" s="17"/>
      <c r="D654" s="48" t="s">
        <v>580</v>
      </c>
      <c r="E654" s="50"/>
      <c r="F654" s="50">
        <v>70</v>
      </c>
      <c r="G654" s="50"/>
      <c r="H654" s="50">
        <v>92.5</v>
      </c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36"/>
    </row>
    <row r="655" spans="1:19" ht="12.75">
      <c r="A655" s="42"/>
      <c r="B655" s="17"/>
      <c r="C655" s="17"/>
      <c r="D655" s="42" t="s">
        <v>56</v>
      </c>
      <c r="E655" s="13">
        <v>150</v>
      </c>
      <c r="F655" s="13">
        <v>150</v>
      </c>
      <c r="G655" s="13">
        <v>200</v>
      </c>
      <c r="H655" s="13">
        <v>200</v>
      </c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36"/>
    </row>
    <row r="656" spans="1:19" ht="12.75">
      <c r="A656" s="2" t="s">
        <v>394</v>
      </c>
      <c r="B656" s="52">
        <v>20</v>
      </c>
      <c r="C656" s="52">
        <v>25</v>
      </c>
      <c r="D656" s="2" t="s">
        <v>395</v>
      </c>
      <c r="E656" s="13">
        <v>20</v>
      </c>
      <c r="F656" s="13">
        <v>20</v>
      </c>
      <c r="G656" s="13">
        <v>25</v>
      </c>
      <c r="H656" s="13">
        <v>25</v>
      </c>
      <c r="I656" s="101">
        <v>1.5</v>
      </c>
      <c r="J656" s="101">
        <v>0.57</v>
      </c>
      <c r="K656" s="101">
        <v>10.3</v>
      </c>
      <c r="L656" s="101">
        <v>52</v>
      </c>
      <c r="M656" s="101">
        <v>0</v>
      </c>
      <c r="N656" s="101">
        <v>1.9</v>
      </c>
      <c r="O656" s="101">
        <v>0.71</v>
      </c>
      <c r="P656" s="101">
        <v>12.8</v>
      </c>
      <c r="Q656" s="101">
        <v>65</v>
      </c>
      <c r="R656" s="99">
        <v>0</v>
      </c>
      <c r="S656" s="55">
        <v>117</v>
      </c>
    </row>
    <row r="657" spans="1:19" ht="12.75">
      <c r="A657" s="226" t="s">
        <v>14</v>
      </c>
      <c r="B657" s="227"/>
      <c r="C657" s="227"/>
      <c r="D657" s="227"/>
      <c r="E657" s="227"/>
      <c r="F657" s="227"/>
      <c r="G657" s="227"/>
      <c r="H657" s="228"/>
      <c r="I657" s="40">
        <f aca="true" t="shared" si="42" ref="I657:R657">SUM(I643:I656)</f>
        <v>11.9</v>
      </c>
      <c r="J657" s="40">
        <f t="shared" si="42"/>
        <v>17.02</v>
      </c>
      <c r="K657" s="40">
        <f t="shared" si="42"/>
        <v>42.1</v>
      </c>
      <c r="L657" s="40">
        <f t="shared" si="42"/>
        <v>380</v>
      </c>
      <c r="M657" s="40">
        <f t="shared" si="42"/>
        <v>1.25</v>
      </c>
      <c r="N657" s="40">
        <f t="shared" si="42"/>
        <v>12.47</v>
      </c>
      <c r="O657" s="40">
        <f t="shared" si="42"/>
        <v>16.88</v>
      </c>
      <c r="P657" s="40">
        <f t="shared" si="42"/>
        <v>50.349999999999994</v>
      </c>
      <c r="Q657" s="40">
        <f t="shared" si="42"/>
        <v>416</v>
      </c>
      <c r="R657" s="40">
        <f t="shared" si="42"/>
        <v>1.37</v>
      </c>
      <c r="S657" s="65"/>
    </row>
    <row r="658" spans="1:19" ht="12.75">
      <c r="A658" s="230" t="s">
        <v>59</v>
      </c>
      <c r="B658" s="230"/>
      <c r="C658" s="230"/>
      <c r="D658" s="230"/>
      <c r="E658" s="16"/>
      <c r="F658" s="16"/>
      <c r="G658" s="16"/>
      <c r="H658" s="16"/>
      <c r="I658" s="16"/>
      <c r="J658" s="14"/>
      <c r="K658" s="14"/>
      <c r="L658" s="14"/>
      <c r="M658" s="14"/>
      <c r="N658" s="14"/>
      <c r="O658" s="14"/>
      <c r="P658" s="14"/>
      <c r="Q658" s="14"/>
      <c r="R658" s="44"/>
      <c r="S658" s="65"/>
    </row>
    <row r="659" spans="1:19" ht="12.75">
      <c r="A659" s="17" t="s">
        <v>286</v>
      </c>
      <c r="B659" s="18">
        <v>100</v>
      </c>
      <c r="C659" s="18">
        <v>100</v>
      </c>
      <c r="D659" s="2" t="s">
        <v>42</v>
      </c>
      <c r="E659" s="2">
        <v>100</v>
      </c>
      <c r="F659" s="2">
        <v>100</v>
      </c>
      <c r="G659" s="2">
        <v>100</v>
      </c>
      <c r="H659" s="2">
        <v>100</v>
      </c>
      <c r="I659" s="104">
        <v>0.5</v>
      </c>
      <c r="J659" s="104">
        <v>0</v>
      </c>
      <c r="K659" s="104">
        <v>10.1</v>
      </c>
      <c r="L659" s="104">
        <v>46</v>
      </c>
      <c r="M659" s="104">
        <v>4</v>
      </c>
      <c r="N659" s="104">
        <v>0.5</v>
      </c>
      <c r="O659" s="104">
        <v>0</v>
      </c>
      <c r="P659" s="104">
        <v>10.1</v>
      </c>
      <c r="Q659" s="104">
        <v>46</v>
      </c>
      <c r="R659" s="104">
        <v>4</v>
      </c>
      <c r="S659" s="65">
        <v>537</v>
      </c>
    </row>
    <row r="660" spans="1:19" ht="12.75">
      <c r="A660" s="226" t="s">
        <v>60</v>
      </c>
      <c r="B660" s="227"/>
      <c r="C660" s="227"/>
      <c r="D660" s="227"/>
      <c r="E660" s="227"/>
      <c r="F660" s="227"/>
      <c r="G660" s="227"/>
      <c r="H660" s="228"/>
      <c r="I660" s="4">
        <f aca="true" t="shared" si="43" ref="I660:R660">I659</f>
        <v>0.5</v>
      </c>
      <c r="J660" s="4">
        <f t="shared" si="43"/>
        <v>0</v>
      </c>
      <c r="K660" s="4">
        <f t="shared" si="43"/>
        <v>10.1</v>
      </c>
      <c r="L660" s="4">
        <f t="shared" si="43"/>
        <v>46</v>
      </c>
      <c r="M660" s="4">
        <f t="shared" si="43"/>
        <v>4</v>
      </c>
      <c r="N660" s="4">
        <f t="shared" si="43"/>
        <v>0.5</v>
      </c>
      <c r="O660" s="4">
        <f t="shared" si="43"/>
        <v>0</v>
      </c>
      <c r="P660" s="4">
        <f t="shared" si="43"/>
        <v>10.1</v>
      </c>
      <c r="Q660" s="4">
        <f t="shared" si="43"/>
        <v>46</v>
      </c>
      <c r="R660" s="48">
        <f t="shared" si="43"/>
        <v>4</v>
      </c>
      <c r="S660" s="65"/>
    </row>
    <row r="661" spans="1:19" ht="12.75">
      <c r="A661" s="230" t="s">
        <v>15</v>
      </c>
      <c r="B661" s="230"/>
      <c r="C661" s="230"/>
      <c r="D661" s="230"/>
      <c r="E661" s="2"/>
      <c r="F661" s="2"/>
      <c r="G661" s="2"/>
      <c r="H661" s="2"/>
      <c r="I661" s="2"/>
      <c r="J661" s="14"/>
      <c r="K661" s="14"/>
      <c r="L661" s="14"/>
      <c r="M661" s="14"/>
      <c r="N661" s="14"/>
      <c r="O661" s="14"/>
      <c r="P661" s="14"/>
      <c r="Q661" s="14"/>
      <c r="R661" s="44"/>
      <c r="S661" s="65"/>
    </row>
    <row r="662" spans="1:19" ht="12.75">
      <c r="A662" s="2" t="s">
        <v>330</v>
      </c>
      <c r="B662" s="2">
        <v>50</v>
      </c>
      <c r="C662" s="2">
        <v>60</v>
      </c>
      <c r="D662" s="2" t="s">
        <v>17</v>
      </c>
      <c r="E662" s="2">
        <v>38</v>
      </c>
      <c r="F662" s="2">
        <v>30.5</v>
      </c>
      <c r="G662" s="2">
        <v>45.6</v>
      </c>
      <c r="H662" s="2">
        <v>36.6</v>
      </c>
      <c r="I662" s="101">
        <v>0.65</v>
      </c>
      <c r="J662" s="101">
        <v>2.1</v>
      </c>
      <c r="K662" s="101">
        <v>3.5</v>
      </c>
      <c r="L662" s="101">
        <v>63</v>
      </c>
      <c r="M662" s="101">
        <v>2.5</v>
      </c>
      <c r="N662" s="101">
        <v>0.65</v>
      </c>
      <c r="O662" s="101">
        <v>2.1</v>
      </c>
      <c r="P662" s="101">
        <v>3.55</v>
      </c>
      <c r="Q662" s="101">
        <v>63</v>
      </c>
      <c r="R662" s="101">
        <v>2.5</v>
      </c>
      <c r="S662" s="65">
        <v>52</v>
      </c>
    </row>
    <row r="663" spans="1:19" ht="12.75">
      <c r="A663" s="2" t="s">
        <v>331</v>
      </c>
      <c r="B663" s="172"/>
      <c r="C663" s="2"/>
      <c r="D663" s="2" t="s">
        <v>16</v>
      </c>
      <c r="E663" s="2">
        <v>19</v>
      </c>
      <c r="F663" s="2">
        <v>15</v>
      </c>
      <c r="G663" s="2">
        <v>22.8</v>
      </c>
      <c r="H663" s="2">
        <v>18</v>
      </c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65"/>
    </row>
    <row r="664" spans="1:19" ht="12.75">
      <c r="A664" s="2"/>
      <c r="B664" s="2"/>
      <c r="C664" s="2"/>
      <c r="D664" s="2" t="s">
        <v>63</v>
      </c>
      <c r="E664" s="2">
        <v>4.5</v>
      </c>
      <c r="F664" s="2">
        <v>4.5</v>
      </c>
      <c r="G664" s="2">
        <v>5.5</v>
      </c>
      <c r="H664" s="2">
        <v>5.5</v>
      </c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65"/>
    </row>
    <row r="665" spans="1:19" ht="12.75">
      <c r="A665" s="51" t="s">
        <v>499</v>
      </c>
      <c r="B665" s="2">
        <v>150</v>
      </c>
      <c r="C665" s="2">
        <v>200</v>
      </c>
      <c r="D665" s="2" t="s">
        <v>326</v>
      </c>
      <c r="E665" s="2">
        <v>165</v>
      </c>
      <c r="F665" s="2">
        <v>165</v>
      </c>
      <c r="G665" s="2">
        <v>220</v>
      </c>
      <c r="H665" s="2">
        <v>220</v>
      </c>
      <c r="I665" s="101">
        <v>2.34</v>
      </c>
      <c r="J665" s="101">
        <v>0.24</v>
      </c>
      <c r="K665" s="101">
        <v>12.63</v>
      </c>
      <c r="L665" s="101">
        <v>60</v>
      </c>
      <c r="M665" s="101">
        <v>2.36</v>
      </c>
      <c r="N665" s="101">
        <v>3.12</v>
      </c>
      <c r="O665" s="101">
        <v>0.33</v>
      </c>
      <c r="P665" s="101">
        <v>16.84</v>
      </c>
      <c r="Q665" s="101">
        <v>81</v>
      </c>
      <c r="R665" s="101">
        <v>3.19</v>
      </c>
      <c r="S665" s="65">
        <v>108</v>
      </c>
    </row>
    <row r="666" spans="1:19" ht="12.75">
      <c r="A666" s="51" t="s">
        <v>550</v>
      </c>
      <c r="B666" s="2" t="s">
        <v>94</v>
      </c>
      <c r="C666" s="2" t="s">
        <v>524</v>
      </c>
      <c r="D666" s="2" t="s">
        <v>651</v>
      </c>
      <c r="E666" s="2">
        <v>27.5</v>
      </c>
      <c r="F666" s="2">
        <v>22.9</v>
      </c>
      <c r="G666" s="2">
        <v>27.5</v>
      </c>
      <c r="H666" s="2">
        <v>22.9</v>
      </c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65">
        <v>109</v>
      </c>
    </row>
    <row r="667" spans="1:19" ht="12.75">
      <c r="A667" s="2"/>
      <c r="B667" s="2"/>
      <c r="C667" s="2"/>
      <c r="D667" s="2" t="s">
        <v>16</v>
      </c>
      <c r="E667" s="2">
        <v>2</v>
      </c>
      <c r="F667" s="2">
        <v>1.5</v>
      </c>
      <c r="G667" s="2">
        <v>2.6</v>
      </c>
      <c r="H667" s="2">
        <v>2</v>
      </c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65"/>
    </row>
    <row r="668" spans="1:19" ht="12.75">
      <c r="A668" s="2"/>
      <c r="B668" s="2"/>
      <c r="C668" s="2"/>
      <c r="D668" s="2" t="s">
        <v>504</v>
      </c>
      <c r="E668" s="2">
        <v>1.5</v>
      </c>
      <c r="F668" s="2">
        <v>1.2</v>
      </c>
      <c r="G668" s="2">
        <v>2</v>
      </c>
      <c r="H668" s="2">
        <v>1.6</v>
      </c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65"/>
    </row>
    <row r="669" spans="1:19" ht="12.75">
      <c r="A669" s="2"/>
      <c r="B669" s="2"/>
      <c r="C669" s="2"/>
      <c r="D669" s="2" t="s">
        <v>501</v>
      </c>
      <c r="E669" s="2">
        <v>33.5</v>
      </c>
      <c r="F669" s="2">
        <v>25</v>
      </c>
      <c r="G669" s="2">
        <v>40</v>
      </c>
      <c r="H669" s="2">
        <v>30</v>
      </c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65">
        <v>409</v>
      </c>
    </row>
    <row r="670" spans="1:19" ht="12.75">
      <c r="A670" s="2"/>
      <c r="B670" s="2"/>
      <c r="C670" s="2"/>
      <c r="D670" s="2" t="s">
        <v>505</v>
      </c>
      <c r="E670" s="2"/>
      <c r="F670" s="20">
        <v>30</v>
      </c>
      <c r="G670" s="20"/>
      <c r="H670" s="20">
        <v>30</v>
      </c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65"/>
    </row>
    <row r="671" spans="1:19" ht="12.75">
      <c r="A671" s="2"/>
      <c r="B671" s="2" t="s">
        <v>500</v>
      </c>
      <c r="C671" s="2"/>
      <c r="D671" s="2" t="s">
        <v>502</v>
      </c>
      <c r="E671" s="2">
        <v>2</v>
      </c>
      <c r="F671" s="2">
        <v>1.5</v>
      </c>
      <c r="G671" s="2">
        <v>2.7</v>
      </c>
      <c r="H671" s="2">
        <v>2</v>
      </c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65"/>
    </row>
    <row r="672" spans="1:19" ht="12.75">
      <c r="A672" s="2"/>
      <c r="B672" s="2"/>
      <c r="C672" s="2"/>
      <c r="D672" s="2" t="s">
        <v>503</v>
      </c>
      <c r="E672" s="2">
        <v>30.2</v>
      </c>
      <c r="F672" s="2">
        <v>25</v>
      </c>
      <c r="G672" s="2">
        <v>37.5</v>
      </c>
      <c r="H672" s="2">
        <v>30</v>
      </c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65">
        <v>115</v>
      </c>
    </row>
    <row r="673" spans="1:19" ht="12.75">
      <c r="A673" s="72" t="s">
        <v>374</v>
      </c>
      <c r="B673" s="51">
        <v>200</v>
      </c>
      <c r="C673" s="51">
        <v>230</v>
      </c>
      <c r="D673" s="51" t="s">
        <v>376</v>
      </c>
      <c r="E673" s="51">
        <v>205</v>
      </c>
      <c r="F673" s="51">
        <v>146.3</v>
      </c>
      <c r="G673" s="51">
        <v>235.8</v>
      </c>
      <c r="H673" s="78">
        <v>168.3</v>
      </c>
      <c r="I673" s="182">
        <v>2.92</v>
      </c>
      <c r="J673" s="182">
        <v>4.21</v>
      </c>
      <c r="K673" s="182">
        <v>6.92</v>
      </c>
      <c r="L673" s="182">
        <v>216</v>
      </c>
      <c r="M673" s="182">
        <v>24.9</v>
      </c>
      <c r="N673" s="182">
        <v>3.21</v>
      </c>
      <c r="O673" s="182">
        <v>4.63</v>
      </c>
      <c r="P673" s="182">
        <v>7.6</v>
      </c>
      <c r="Q673" s="182">
        <v>237</v>
      </c>
      <c r="R673" s="182">
        <v>3.53</v>
      </c>
      <c r="S673" s="79">
        <v>120517</v>
      </c>
    </row>
    <row r="674" spans="1:19" ht="12.75">
      <c r="A674" s="51" t="s">
        <v>375</v>
      </c>
      <c r="B674" s="51"/>
      <c r="C674" s="51"/>
      <c r="D674" s="51" t="s">
        <v>156</v>
      </c>
      <c r="E674" s="51">
        <v>70.6</v>
      </c>
      <c r="F674" s="78">
        <v>50</v>
      </c>
      <c r="G674" s="51">
        <v>70.6</v>
      </c>
      <c r="H674" s="78">
        <v>50</v>
      </c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80" t="s">
        <v>396</v>
      </c>
    </row>
    <row r="675" spans="1:19" ht="12.75">
      <c r="A675" s="51"/>
      <c r="B675" s="51"/>
      <c r="C675" s="51"/>
      <c r="D675" s="51" t="s">
        <v>56</v>
      </c>
      <c r="E675" s="51">
        <v>30</v>
      </c>
      <c r="F675" s="51">
        <v>30</v>
      </c>
      <c r="G675" s="51">
        <v>35</v>
      </c>
      <c r="H675" s="78">
        <v>35</v>
      </c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80"/>
    </row>
    <row r="676" spans="1:19" ht="12.75">
      <c r="A676" s="51"/>
      <c r="B676" s="51"/>
      <c r="C676" s="51"/>
      <c r="D676" s="51" t="s">
        <v>291</v>
      </c>
      <c r="E676" s="51">
        <v>3.5</v>
      </c>
      <c r="F676" s="51">
        <v>3.5</v>
      </c>
      <c r="G676" s="51">
        <v>4.2</v>
      </c>
      <c r="H676" s="78">
        <v>4.2</v>
      </c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80"/>
    </row>
    <row r="677" spans="1:19" ht="12.75">
      <c r="A677" s="51"/>
      <c r="B677" s="51"/>
      <c r="C677" s="51"/>
      <c r="D677" s="51" t="s">
        <v>63</v>
      </c>
      <c r="E677" s="51">
        <v>6</v>
      </c>
      <c r="F677" s="51">
        <v>6</v>
      </c>
      <c r="G677" s="51">
        <v>6.6</v>
      </c>
      <c r="H677" s="78">
        <v>6.6</v>
      </c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80"/>
    </row>
    <row r="678" spans="1:19" ht="12.75">
      <c r="A678" s="51"/>
      <c r="B678" s="51"/>
      <c r="C678" s="51"/>
      <c r="D678" s="51" t="s">
        <v>630</v>
      </c>
      <c r="E678" s="51">
        <v>9</v>
      </c>
      <c r="F678" s="51">
        <v>7</v>
      </c>
      <c r="G678" s="51">
        <v>10.4</v>
      </c>
      <c r="H678" s="78">
        <v>8.1</v>
      </c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80"/>
    </row>
    <row r="679" spans="1:19" ht="12.75">
      <c r="A679" s="51"/>
      <c r="B679" s="51"/>
      <c r="C679" s="51"/>
      <c r="D679" s="51" t="s">
        <v>18</v>
      </c>
      <c r="E679" s="51">
        <v>10.7</v>
      </c>
      <c r="F679" s="51">
        <v>8</v>
      </c>
      <c r="G679" s="51">
        <v>12.3</v>
      </c>
      <c r="H679" s="78">
        <v>9.2</v>
      </c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80"/>
    </row>
    <row r="680" spans="1:19" ht="12.75">
      <c r="A680" s="51"/>
      <c r="B680" s="51"/>
      <c r="C680" s="51"/>
      <c r="D680" s="51" t="s">
        <v>278</v>
      </c>
      <c r="E680" s="51">
        <v>4</v>
      </c>
      <c r="F680" s="51">
        <v>4</v>
      </c>
      <c r="G680" s="51">
        <v>4.4</v>
      </c>
      <c r="H680" s="78">
        <v>4.4</v>
      </c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80"/>
    </row>
    <row r="681" spans="1:19" ht="12.75">
      <c r="A681" s="2" t="s">
        <v>287</v>
      </c>
      <c r="B681" s="2">
        <v>150</v>
      </c>
      <c r="C681" s="2">
        <v>200</v>
      </c>
      <c r="D681" s="1" t="s">
        <v>288</v>
      </c>
      <c r="E681" s="13">
        <v>18.8</v>
      </c>
      <c r="F681" s="13">
        <v>18.8</v>
      </c>
      <c r="G681" s="13">
        <v>25</v>
      </c>
      <c r="H681" s="13">
        <v>25</v>
      </c>
      <c r="I681" s="101">
        <v>0.15</v>
      </c>
      <c r="J681" s="101">
        <v>0</v>
      </c>
      <c r="K681" s="101">
        <v>16.2</v>
      </c>
      <c r="L681" s="101">
        <v>65</v>
      </c>
      <c r="M681" s="101">
        <v>21.9</v>
      </c>
      <c r="N681" s="101">
        <v>0.2</v>
      </c>
      <c r="O681" s="101">
        <v>0.1</v>
      </c>
      <c r="P681" s="101">
        <v>21.5</v>
      </c>
      <c r="Q681" s="101">
        <v>87</v>
      </c>
      <c r="R681" s="101">
        <v>29.3</v>
      </c>
      <c r="S681" s="3">
        <v>518</v>
      </c>
    </row>
    <row r="682" spans="1:19" ht="12.75">
      <c r="A682" s="2"/>
      <c r="B682" s="2"/>
      <c r="C682" s="2"/>
      <c r="D682" s="1" t="s">
        <v>56</v>
      </c>
      <c r="E682" s="13">
        <v>135</v>
      </c>
      <c r="F682" s="13">
        <v>135</v>
      </c>
      <c r="G682" s="13">
        <v>180</v>
      </c>
      <c r="H682" s="13">
        <v>180</v>
      </c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1"/>
    </row>
    <row r="683" spans="1:19" ht="12.75">
      <c r="A683" s="2"/>
      <c r="B683" s="2"/>
      <c r="C683" s="2"/>
      <c r="D683" s="1" t="s">
        <v>289</v>
      </c>
      <c r="E683" s="13">
        <v>12</v>
      </c>
      <c r="F683" s="13">
        <v>12</v>
      </c>
      <c r="G683" s="13">
        <v>12.5</v>
      </c>
      <c r="H683" s="13">
        <v>12.5</v>
      </c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1"/>
    </row>
    <row r="684" spans="1:19" ht="12.75">
      <c r="A684" s="2"/>
      <c r="B684" s="2"/>
      <c r="C684" s="2"/>
      <c r="D684" s="1" t="s">
        <v>141</v>
      </c>
      <c r="E684" s="13">
        <v>4.5</v>
      </c>
      <c r="F684" s="13">
        <v>4.5</v>
      </c>
      <c r="G684" s="13">
        <v>6</v>
      </c>
      <c r="H684" s="13">
        <v>6</v>
      </c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1"/>
    </row>
    <row r="685" spans="1:19" ht="12.75">
      <c r="A685" s="2" t="s">
        <v>650</v>
      </c>
      <c r="B685" s="13">
        <v>20</v>
      </c>
      <c r="C685" s="13">
        <v>25</v>
      </c>
      <c r="D685" s="2" t="s">
        <v>22</v>
      </c>
      <c r="E685" s="13">
        <v>20</v>
      </c>
      <c r="F685" s="13">
        <v>20</v>
      </c>
      <c r="G685" s="13">
        <v>25</v>
      </c>
      <c r="H685" s="13">
        <v>25</v>
      </c>
      <c r="I685" s="101">
        <v>1.32</v>
      </c>
      <c r="J685" s="101">
        <v>0.24</v>
      </c>
      <c r="K685" s="101">
        <v>6.68</v>
      </c>
      <c r="L685" s="101">
        <v>34</v>
      </c>
      <c r="M685" s="101">
        <v>0</v>
      </c>
      <c r="N685" s="101">
        <v>1.65</v>
      </c>
      <c r="O685" s="101">
        <v>0.3</v>
      </c>
      <c r="P685" s="101">
        <v>8.35</v>
      </c>
      <c r="Q685" s="101">
        <v>43</v>
      </c>
      <c r="R685" s="101">
        <v>0</v>
      </c>
      <c r="S685" s="1">
        <v>115</v>
      </c>
    </row>
    <row r="686" spans="1:19" s="9" customFormat="1" ht="12.75">
      <c r="A686" s="226" t="s">
        <v>23</v>
      </c>
      <c r="B686" s="227"/>
      <c r="C686" s="227"/>
      <c r="D686" s="227"/>
      <c r="E686" s="227"/>
      <c r="F686" s="227"/>
      <c r="G686" s="227"/>
      <c r="H686" s="227"/>
      <c r="I686" s="46">
        <f>SUM(I662:I685)</f>
        <v>7.380000000000001</v>
      </c>
      <c r="J686" s="46">
        <f aca="true" t="shared" si="44" ref="J686:R686">SUM(J662:J685)</f>
        <v>6.79</v>
      </c>
      <c r="K686" s="46">
        <f t="shared" si="44"/>
        <v>45.93</v>
      </c>
      <c r="L686" s="46">
        <f t="shared" si="44"/>
        <v>438</v>
      </c>
      <c r="M686" s="46">
        <f t="shared" si="44"/>
        <v>51.66</v>
      </c>
      <c r="N686" s="46">
        <f t="shared" si="44"/>
        <v>8.83</v>
      </c>
      <c r="O686" s="46">
        <f t="shared" si="44"/>
        <v>7.46</v>
      </c>
      <c r="P686" s="46">
        <f t="shared" si="44"/>
        <v>57.84</v>
      </c>
      <c r="Q686" s="46">
        <f t="shared" si="44"/>
        <v>511</v>
      </c>
      <c r="R686" s="46">
        <f t="shared" si="44"/>
        <v>38.519999999999996</v>
      </c>
      <c r="S686" s="1"/>
    </row>
    <row r="687" spans="1:19" s="9" customFormat="1" ht="12.75">
      <c r="A687" s="226" t="s">
        <v>24</v>
      </c>
      <c r="B687" s="227"/>
      <c r="C687" s="227"/>
      <c r="D687" s="228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9" customFormat="1" ht="12.75">
      <c r="A688" s="22" t="s">
        <v>171</v>
      </c>
      <c r="B688" s="2">
        <v>180</v>
      </c>
      <c r="C688" s="2">
        <v>200</v>
      </c>
      <c r="D688" s="22" t="s">
        <v>171</v>
      </c>
      <c r="E688" s="19">
        <v>185</v>
      </c>
      <c r="F688" s="19">
        <v>180</v>
      </c>
      <c r="G688" s="2">
        <v>202</v>
      </c>
      <c r="H688" s="2">
        <v>200</v>
      </c>
      <c r="I688" s="175">
        <v>5.2</v>
      </c>
      <c r="J688" s="175">
        <v>4.5</v>
      </c>
      <c r="K688" s="175">
        <v>7.2</v>
      </c>
      <c r="L688" s="175">
        <v>90</v>
      </c>
      <c r="M688" s="101">
        <v>1.2</v>
      </c>
      <c r="N688" s="175">
        <v>5.8</v>
      </c>
      <c r="O688" s="175">
        <v>5</v>
      </c>
      <c r="P688" s="175">
        <v>8</v>
      </c>
      <c r="Q688" s="175">
        <v>100</v>
      </c>
      <c r="R688" s="101">
        <v>1.4</v>
      </c>
      <c r="S688" s="3">
        <v>535</v>
      </c>
    </row>
    <row r="689" spans="1:19" s="9" customFormat="1" ht="12.75">
      <c r="A689" s="2" t="s">
        <v>659</v>
      </c>
      <c r="B689" s="2">
        <v>50</v>
      </c>
      <c r="C689" s="2">
        <v>60</v>
      </c>
      <c r="D689" s="2" t="s">
        <v>380</v>
      </c>
      <c r="E689" s="13"/>
      <c r="F689" s="13">
        <v>39</v>
      </c>
      <c r="G689" s="13"/>
      <c r="H689" s="13">
        <v>46.4</v>
      </c>
      <c r="I689" s="99">
        <v>3.1</v>
      </c>
      <c r="J689" s="99">
        <v>1.4</v>
      </c>
      <c r="K689" s="99">
        <v>34.1</v>
      </c>
      <c r="L689" s="99">
        <v>111</v>
      </c>
      <c r="M689" s="101">
        <v>0</v>
      </c>
      <c r="N689" s="99">
        <v>3.7</v>
      </c>
      <c r="O689" s="99">
        <v>1.7</v>
      </c>
      <c r="P689" s="99">
        <v>40.9</v>
      </c>
      <c r="Q689" s="99">
        <v>134</v>
      </c>
      <c r="R689" s="101">
        <v>0</v>
      </c>
      <c r="S689" s="3">
        <v>559</v>
      </c>
    </row>
    <row r="690" spans="1:19" s="9" customFormat="1" ht="12.75">
      <c r="A690" s="2"/>
      <c r="B690" s="2"/>
      <c r="C690" s="2"/>
      <c r="D690" s="2" t="s">
        <v>25</v>
      </c>
      <c r="E690" s="13">
        <v>28</v>
      </c>
      <c r="F690" s="13">
        <v>28</v>
      </c>
      <c r="G690" s="13">
        <v>33</v>
      </c>
      <c r="H690" s="13">
        <v>33</v>
      </c>
      <c r="I690" s="43"/>
      <c r="J690" s="43"/>
      <c r="K690" s="43"/>
      <c r="L690" s="43"/>
      <c r="M690" s="48"/>
      <c r="N690" s="43"/>
      <c r="O690" s="43"/>
      <c r="P690" s="43"/>
      <c r="Q690" s="43"/>
      <c r="R690" s="48"/>
      <c r="S690" s="3"/>
    </row>
    <row r="691" spans="1:19" s="9" customFormat="1" ht="12.75">
      <c r="A691" s="41"/>
      <c r="B691" s="2"/>
      <c r="C691" s="2"/>
      <c r="D691" s="2" t="s">
        <v>11</v>
      </c>
      <c r="E691" s="13">
        <v>10</v>
      </c>
      <c r="F691" s="13">
        <v>10</v>
      </c>
      <c r="G691" s="13">
        <v>12</v>
      </c>
      <c r="H691" s="13">
        <v>12</v>
      </c>
      <c r="I691" s="43"/>
      <c r="J691" s="43"/>
      <c r="K691" s="43"/>
      <c r="L691" s="53"/>
      <c r="M691" s="43"/>
      <c r="N691" s="43"/>
      <c r="O691" s="43"/>
      <c r="P691" s="43"/>
      <c r="Q691" s="53"/>
      <c r="R691" s="48"/>
      <c r="S691" s="3"/>
    </row>
    <row r="692" spans="1:19" s="9" customFormat="1" ht="12.75">
      <c r="A692" s="41"/>
      <c r="B692" s="2"/>
      <c r="C692" s="2"/>
      <c r="D692" s="2" t="s">
        <v>291</v>
      </c>
      <c r="E692" s="13">
        <v>1.1</v>
      </c>
      <c r="F692" s="13">
        <v>1.1</v>
      </c>
      <c r="G692" s="13">
        <v>1.3</v>
      </c>
      <c r="H692" s="13">
        <v>1.3</v>
      </c>
      <c r="I692" s="43"/>
      <c r="J692" s="43"/>
      <c r="K692" s="43"/>
      <c r="L692" s="53"/>
      <c r="M692" s="43"/>
      <c r="N692" s="43"/>
      <c r="O692" s="43"/>
      <c r="P692" s="43"/>
      <c r="Q692" s="53"/>
      <c r="R692" s="48"/>
      <c r="S692" s="3"/>
    </row>
    <row r="693" spans="1:19" s="9" customFormat="1" ht="12.75">
      <c r="A693" s="41"/>
      <c r="B693" s="2"/>
      <c r="C693" s="2"/>
      <c r="D693" s="2" t="s">
        <v>13</v>
      </c>
      <c r="E693" s="13">
        <v>1.3</v>
      </c>
      <c r="F693" s="13">
        <v>1.3</v>
      </c>
      <c r="G693" s="13">
        <v>1.6</v>
      </c>
      <c r="H693" s="13">
        <v>1.6</v>
      </c>
      <c r="I693" s="43"/>
      <c r="J693" s="43"/>
      <c r="K693" s="43"/>
      <c r="L693" s="53"/>
      <c r="M693" s="43"/>
      <c r="N693" s="43"/>
      <c r="O693" s="43"/>
      <c r="P693" s="43"/>
      <c r="Q693" s="53"/>
      <c r="R693" s="48"/>
      <c r="S693" s="3"/>
    </row>
    <row r="694" spans="1:19" s="9" customFormat="1" ht="12.75">
      <c r="A694" s="41"/>
      <c r="B694" s="2"/>
      <c r="C694" s="2"/>
      <c r="D694" s="2" t="s">
        <v>104</v>
      </c>
      <c r="E694" s="13">
        <v>0.4</v>
      </c>
      <c r="F694" s="13">
        <v>0.4</v>
      </c>
      <c r="G694" s="13">
        <v>0.5</v>
      </c>
      <c r="H694" s="13">
        <v>0.5</v>
      </c>
      <c r="I694" s="43"/>
      <c r="J694" s="43"/>
      <c r="K694" s="43"/>
      <c r="L694" s="53"/>
      <c r="M694" s="43"/>
      <c r="N694" s="43"/>
      <c r="O694" s="43"/>
      <c r="P694" s="43"/>
      <c r="Q694" s="53"/>
      <c r="R694" s="48"/>
      <c r="S694" s="3"/>
    </row>
    <row r="695" spans="1:19" s="9" customFormat="1" ht="12.75">
      <c r="A695" s="41"/>
      <c r="B695" s="2"/>
      <c r="C695" s="2"/>
      <c r="D695" s="2" t="s">
        <v>417</v>
      </c>
      <c r="E695" s="52">
        <v>1.8</v>
      </c>
      <c r="F695" s="52">
        <v>1.3</v>
      </c>
      <c r="G695" s="52">
        <v>2.1</v>
      </c>
      <c r="H695" s="52">
        <v>1.5</v>
      </c>
      <c r="I695" s="43"/>
      <c r="J695" s="43"/>
      <c r="K695" s="43"/>
      <c r="L695" s="53" t="s">
        <v>391</v>
      </c>
      <c r="M695" s="43"/>
      <c r="N695" s="43"/>
      <c r="O695" s="43"/>
      <c r="P695" s="43"/>
      <c r="Q695" s="53"/>
      <c r="R695" s="48"/>
      <c r="S695" s="3"/>
    </row>
    <row r="696" spans="1:19" s="9" customFormat="1" ht="12.75">
      <c r="A696" s="41"/>
      <c r="B696" s="2"/>
      <c r="C696" s="2"/>
      <c r="D696" s="2" t="s">
        <v>386</v>
      </c>
      <c r="E696" s="52">
        <v>1.2</v>
      </c>
      <c r="F696" s="52">
        <v>1.2</v>
      </c>
      <c r="G696" s="52">
        <v>1.4</v>
      </c>
      <c r="H696" s="52">
        <v>1.4</v>
      </c>
      <c r="I696" s="43"/>
      <c r="J696" s="43"/>
      <c r="K696" s="43"/>
      <c r="L696" s="53"/>
      <c r="M696" s="43"/>
      <c r="N696" s="43"/>
      <c r="O696" s="43"/>
      <c r="P696" s="43"/>
      <c r="Q696" s="53"/>
      <c r="R696" s="48"/>
      <c r="S696" s="3"/>
    </row>
    <row r="697" spans="1:19" s="9" customFormat="1" ht="12.75">
      <c r="A697" s="41"/>
      <c r="B697" s="2"/>
      <c r="C697" s="2"/>
      <c r="D697" s="2" t="s">
        <v>26</v>
      </c>
      <c r="E697" s="13">
        <v>0.7</v>
      </c>
      <c r="F697" s="13">
        <v>0.7</v>
      </c>
      <c r="G697" s="13">
        <v>0.9</v>
      </c>
      <c r="H697" s="13">
        <v>0.9</v>
      </c>
      <c r="I697" s="43"/>
      <c r="J697" s="43"/>
      <c r="K697" s="43"/>
      <c r="L697" s="53"/>
      <c r="M697" s="43"/>
      <c r="N697" s="43"/>
      <c r="O697" s="43"/>
      <c r="P697" s="43"/>
      <c r="Q697" s="53"/>
      <c r="R697" s="48"/>
      <c r="S697" s="3"/>
    </row>
    <row r="698" spans="1:19" s="9" customFormat="1" ht="12.75">
      <c r="A698" s="41"/>
      <c r="B698" s="235" t="s">
        <v>382</v>
      </c>
      <c r="C698" s="236"/>
      <c r="D698" s="237"/>
      <c r="E698" s="13">
        <v>0.3</v>
      </c>
      <c r="F698" s="13">
        <v>0.3</v>
      </c>
      <c r="G698" s="13">
        <v>0.3</v>
      </c>
      <c r="H698" s="13">
        <v>0.3</v>
      </c>
      <c r="I698" s="43"/>
      <c r="J698" s="43"/>
      <c r="K698" s="43"/>
      <c r="L698" s="53"/>
      <c r="M698" s="43"/>
      <c r="N698" s="43"/>
      <c r="O698" s="43"/>
      <c r="P698" s="43"/>
      <c r="Q698" s="53"/>
      <c r="R698" s="48"/>
      <c r="S698" s="3"/>
    </row>
    <row r="699" spans="1:19" s="9" customFormat="1" ht="12.75">
      <c r="A699" s="41"/>
      <c r="B699" s="235" t="s">
        <v>381</v>
      </c>
      <c r="C699" s="236"/>
      <c r="D699" s="237"/>
      <c r="E699" s="13">
        <v>1.5</v>
      </c>
      <c r="F699" s="13">
        <v>1.3</v>
      </c>
      <c r="G699" s="13">
        <v>1.5</v>
      </c>
      <c r="H699" s="13">
        <v>1.3</v>
      </c>
      <c r="I699" s="43"/>
      <c r="J699" s="43"/>
      <c r="K699" s="43"/>
      <c r="L699" s="53"/>
      <c r="M699" s="43"/>
      <c r="N699" s="43"/>
      <c r="O699" s="43"/>
      <c r="P699" s="43"/>
      <c r="Q699" s="53"/>
      <c r="R699" s="48"/>
      <c r="S699" s="3"/>
    </row>
    <row r="700" spans="1:19" s="9" customFormat="1" ht="12.75">
      <c r="A700" s="41"/>
      <c r="B700" s="2"/>
      <c r="C700" s="2"/>
      <c r="D700" s="21" t="s">
        <v>575</v>
      </c>
      <c r="E700" s="13">
        <v>15.3</v>
      </c>
      <c r="F700" s="13">
        <v>15</v>
      </c>
      <c r="G700" s="13">
        <v>20.3</v>
      </c>
      <c r="H700" s="13">
        <v>20</v>
      </c>
      <c r="I700" s="43"/>
      <c r="J700" s="43"/>
      <c r="K700" s="43"/>
      <c r="L700" s="53"/>
      <c r="M700" s="43"/>
      <c r="N700" s="43"/>
      <c r="O700" s="43"/>
      <c r="P700" s="43"/>
      <c r="Q700" s="53"/>
      <c r="R700" s="48"/>
      <c r="S700" s="3">
        <v>608</v>
      </c>
    </row>
    <row r="701" spans="1:19" s="9" customFormat="1" ht="12.75">
      <c r="A701" s="1" t="s">
        <v>28</v>
      </c>
      <c r="B701" s="13">
        <v>100</v>
      </c>
      <c r="C701" s="13">
        <v>100</v>
      </c>
      <c r="D701" s="2" t="s">
        <v>29</v>
      </c>
      <c r="E701" s="13">
        <v>100</v>
      </c>
      <c r="F701" s="13">
        <v>100</v>
      </c>
      <c r="G701" s="13">
        <v>100</v>
      </c>
      <c r="H701" s="13">
        <v>100</v>
      </c>
      <c r="I701" s="99">
        <v>0.4</v>
      </c>
      <c r="J701" s="99">
        <v>0.4</v>
      </c>
      <c r="K701" s="99">
        <v>9.8</v>
      </c>
      <c r="L701" s="99">
        <v>47</v>
      </c>
      <c r="M701" s="101">
        <v>10</v>
      </c>
      <c r="N701" s="99">
        <v>0.4</v>
      </c>
      <c r="O701" s="99">
        <v>0.4</v>
      </c>
      <c r="P701" s="99">
        <v>9.8</v>
      </c>
      <c r="Q701" s="99">
        <v>47</v>
      </c>
      <c r="R701" s="101">
        <v>10</v>
      </c>
      <c r="S701" s="3">
        <v>118</v>
      </c>
    </row>
    <row r="702" spans="1:19" s="9" customFormat="1" ht="12.75">
      <c r="A702" s="230" t="s">
        <v>30</v>
      </c>
      <c r="B702" s="230"/>
      <c r="C702" s="230"/>
      <c r="D702" s="230"/>
      <c r="E702" s="230"/>
      <c r="F702" s="230"/>
      <c r="G702" s="230"/>
      <c r="H702" s="230"/>
      <c r="I702" s="4">
        <f aca="true" t="shared" si="45" ref="I702:R702">SUM(I688:I701)</f>
        <v>8.700000000000001</v>
      </c>
      <c r="J702" s="4">
        <f t="shared" si="45"/>
        <v>6.300000000000001</v>
      </c>
      <c r="K702" s="4">
        <f t="shared" si="45"/>
        <v>51.10000000000001</v>
      </c>
      <c r="L702" s="4">
        <f t="shared" si="45"/>
        <v>248</v>
      </c>
      <c r="M702" s="4">
        <f t="shared" si="45"/>
        <v>11.2</v>
      </c>
      <c r="N702" s="4">
        <f t="shared" si="45"/>
        <v>9.9</v>
      </c>
      <c r="O702" s="4">
        <f t="shared" si="45"/>
        <v>7.1000000000000005</v>
      </c>
      <c r="P702" s="4">
        <f t="shared" si="45"/>
        <v>58.7</v>
      </c>
      <c r="Q702" s="4">
        <f t="shared" si="45"/>
        <v>281</v>
      </c>
      <c r="R702" s="4">
        <f t="shared" si="45"/>
        <v>11.4</v>
      </c>
      <c r="S702" s="3"/>
    </row>
    <row r="703" spans="1:19" s="9" customFormat="1" ht="12.75">
      <c r="A703" s="230" t="s">
        <v>31</v>
      </c>
      <c r="B703" s="231"/>
      <c r="C703" s="231"/>
      <c r="D703" s="231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</row>
    <row r="704" spans="1:19" s="9" customFormat="1" ht="12.75">
      <c r="A704" s="2" t="s">
        <v>593</v>
      </c>
      <c r="B704" s="2">
        <v>65</v>
      </c>
      <c r="C704" s="2">
        <v>70</v>
      </c>
      <c r="D704" s="2" t="s">
        <v>72</v>
      </c>
      <c r="E704" s="2">
        <v>68.3</v>
      </c>
      <c r="F704" s="2">
        <v>65</v>
      </c>
      <c r="G704" s="2">
        <v>73.5</v>
      </c>
      <c r="H704" s="2">
        <v>70</v>
      </c>
      <c r="I704" s="101">
        <v>0.24</v>
      </c>
      <c r="J704" s="101">
        <v>0.06</v>
      </c>
      <c r="K704" s="101">
        <v>1.5</v>
      </c>
      <c r="L704" s="101">
        <v>8</v>
      </c>
      <c r="M704" s="101">
        <v>6</v>
      </c>
      <c r="N704" s="101">
        <v>0.28</v>
      </c>
      <c r="O704" s="101">
        <v>0.07</v>
      </c>
      <c r="P704" s="101">
        <v>1.7</v>
      </c>
      <c r="Q704" s="101">
        <v>9</v>
      </c>
      <c r="R704" s="101">
        <v>7</v>
      </c>
      <c r="S704" s="2">
        <v>112</v>
      </c>
    </row>
    <row r="705" spans="1:19" s="9" customFormat="1" ht="12.75">
      <c r="A705" s="66" t="s">
        <v>629</v>
      </c>
      <c r="B705" s="5">
        <v>85</v>
      </c>
      <c r="C705" s="5">
        <v>100</v>
      </c>
      <c r="D705" s="26" t="s">
        <v>252</v>
      </c>
      <c r="E705" s="27">
        <v>93</v>
      </c>
      <c r="F705" s="27">
        <v>88</v>
      </c>
      <c r="G705" s="27">
        <v>111</v>
      </c>
      <c r="H705" s="13">
        <v>105</v>
      </c>
      <c r="I705" s="101">
        <v>11.8</v>
      </c>
      <c r="J705" s="101">
        <v>2.2</v>
      </c>
      <c r="K705" s="101">
        <v>7.74</v>
      </c>
      <c r="L705" s="101">
        <v>98</v>
      </c>
      <c r="M705" s="101"/>
      <c r="N705" s="101">
        <v>13.8</v>
      </c>
      <c r="O705" s="101">
        <v>2.56</v>
      </c>
      <c r="P705" s="101">
        <v>9.03</v>
      </c>
      <c r="Q705" s="101">
        <v>114</v>
      </c>
      <c r="R705" s="101"/>
      <c r="S705" s="65">
        <v>349</v>
      </c>
    </row>
    <row r="706" spans="1:19" s="9" customFormat="1" ht="12.75">
      <c r="A706" s="66" t="s">
        <v>628</v>
      </c>
      <c r="B706" s="5"/>
      <c r="C706" s="5"/>
      <c r="D706" s="170" t="s">
        <v>56</v>
      </c>
      <c r="E706" s="171"/>
      <c r="F706" s="171">
        <v>25</v>
      </c>
      <c r="G706" s="171"/>
      <c r="H706" s="5">
        <v>30</v>
      </c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65"/>
    </row>
    <row r="707" spans="1:19" s="9" customFormat="1" ht="12.75">
      <c r="A707" s="1"/>
      <c r="B707" s="1"/>
      <c r="C707" s="1"/>
      <c r="D707" s="26" t="s">
        <v>16</v>
      </c>
      <c r="E707" s="27">
        <v>42</v>
      </c>
      <c r="F707" s="27">
        <v>34</v>
      </c>
      <c r="G707" s="27">
        <v>49</v>
      </c>
      <c r="H707" s="13">
        <v>39.7</v>
      </c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3"/>
    </row>
    <row r="708" spans="1:19" s="9" customFormat="1" ht="12.75">
      <c r="A708" s="66"/>
      <c r="B708" s="5"/>
      <c r="C708" s="5"/>
      <c r="D708" s="26" t="s">
        <v>504</v>
      </c>
      <c r="E708" s="27">
        <v>16</v>
      </c>
      <c r="F708" s="27">
        <v>14</v>
      </c>
      <c r="G708" s="27">
        <v>18.7</v>
      </c>
      <c r="H708" s="13">
        <v>16.3</v>
      </c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3"/>
    </row>
    <row r="709" spans="1:19" s="9" customFormat="1" ht="12.75">
      <c r="A709" s="1"/>
      <c r="B709" s="1"/>
      <c r="C709" s="1"/>
      <c r="D709" s="26" t="s">
        <v>278</v>
      </c>
      <c r="E709" s="27">
        <v>5</v>
      </c>
      <c r="F709" s="27">
        <v>5</v>
      </c>
      <c r="G709" s="27">
        <v>5.8</v>
      </c>
      <c r="H709" s="13">
        <v>5.8</v>
      </c>
      <c r="I709" s="45"/>
      <c r="J709" s="45"/>
      <c r="K709" s="45"/>
      <c r="L709" s="77"/>
      <c r="M709" s="45"/>
      <c r="N709" s="45"/>
      <c r="O709" s="45"/>
      <c r="P709" s="45"/>
      <c r="Q709" s="45"/>
      <c r="R709" s="45"/>
      <c r="S709" s="3"/>
    </row>
    <row r="710" spans="1:19" s="9" customFormat="1" ht="12.75">
      <c r="A710" s="1"/>
      <c r="B710" s="1"/>
      <c r="C710" s="1"/>
      <c r="D710" s="26" t="s">
        <v>63</v>
      </c>
      <c r="E710" s="27">
        <v>5</v>
      </c>
      <c r="F710" s="27">
        <v>5</v>
      </c>
      <c r="G710" s="27">
        <v>6</v>
      </c>
      <c r="H710" s="13">
        <v>6</v>
      </c>
      <c r="I710" s="177"/>
      <c r="J710" s="177"/>
      <c r="K710" s="177"/>
      <c r="L710" s="178"/>
      <c r="M710" s="45"/>
      <c r="N710" s="45"/>
      <c r="O710" s="45"/>
      <c r="P710" s="45"/>
      <c r="Q710" s="45"/>
      <c r="R710" s="45"/>
      <c r="S710" s="3"/>
    </row>
    <row r="711" spans="1:19" s="9" customFormat="1" ht="12.75">
      <c r="A711" s="1"/>
      <c r="B711" s="1"/>
      <c r="C711" s="1"/>
      <c r="D711" s="45" t="s">
        <v>537</v>
      </c>
      <c r="E711" s="13"/>
      <c r="F711" s="13">
        <v>70</v>
      </c>
      <c r="G711" s="13"/>
      <c r="H711" s="13">
        <v>85</v>
      </c>
      <c r="I711" s="177"/>
      <c r="J711" s="177"/>
      <c r="K711" s="177"/>
      <c r="L711" s="178"/>
      <c r="M711" s="45"/>
      <c r="N711" s="45"/>
      <c r="O711" s="45"/>
      <c r="P711" s="45"/>
      <c r="Q711" s="45"/>
      <c r="R711" s="45"/>
      <c r="S711" s="3"/>
    </row>
    <row r="712" spans="1:19" s="9" customFormat="1" ht="12.75">
      <c r="A712" s="17" t="s">
        <v>34</v>
      </c>
      <c r="B712" s="2">
        <v>110</v>
      </c>
      <c r="C712" s="2">
        <v>150</v>
      </c>
      <c r="D712" s="2" t="s">
        <v>420</v>
      </c>
      <c r="E712" s="13">
        <v>124.3</v>
      </c>
      <c r="F712" s="13">
        <v>92.4</v>
      </c>
      <c r="G712" s="13">
        <v>169.5</v>
      </c>
      <c r="H712" s="13">
        <v>126</v>
      </c>
      <c r="I712" s="99">
        <v>2.2</v>
      </c>
      <c r="J712" s="99">
        <v>3.75</v>
      </c>
      <c r="K712" s="99">
        <v>14.9</v>
      </c>
      <c r="L712" s="99">
        <v>116</v>
      </c>
      <c r="M712" s="99">
        <v>3.75</v>
      </c>
      <c r="N712" s="99">
        <v>2.85</v>
      </c>
      <c r="O712" s="99">
        <v>4.7</v>
      </c>
      <c r="P712" s="99">
        <v>19.1</v>
      </c>
      <c r="Q712" s="99">
        <v>149</v>
      </c>
      <c r="R712" s="99">
        <v>4.7</v>
      </c>
      <c r="S712" s="3">
        <v>434</v>
      </c>
    </row>
    <row r="713" spans="1:19" s="9" customFormat="1" ht="12.75">
      <c r="A713" s="17"/>
      <c r="B713" s="2"/>
      <c r="C713" s="2"/>
      <c r="D713" s="2" t="s">
        <v>421</v>
      </c>
      <c r="E713" s="13">
        <v>132.3</v>
      </c>
      <c r="F713" s="13">
        <v>92.4</v>
      </c>
      <c r="G713" s="13">
        <v>180.4</v>
      </c>
      <c r="H713" s="13">
        <v>126</v>
      </c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3"/>
    </row>
    <row r="714" spans="1:19" s="9" customFormat="1" ht="12.75">
      <c r="A714" s="17"/>
      <c r="B714" s="2"/>
      <c r="C714" s="2"/>
      <c r="D714" s="2" t="s">
        <v>422</v>
      </c>
      <c r="E714" s="13">
        <v>142.4</v>
      </c>
      <c r="F714" s="13">
        <v>92.4</v>
      </c>
      <c r="G714" s="13">
        <v>194.1</v>
      </c>
      <c r="H714" s="13">
        <v>126</v>
      </c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3"/>
    </row>
    <row r="715" spans="1:19" s="9" customFormat="1" ht="12.75">
      <c r="A715" s="17"/>
      <c r="B715" s="2"/>
      <c r="C715" s="2"/>
      <c r="D715" s="2" t="s">
        <v>423</v>
      </c>
      <c r="E715" s="13">
        <v>154</v>
      </c>
      <c r="F715" s="13">
        <v>92.4</v>
      </c>
      <c r="G715" s="13">
        <v>210</v>
      </c>
      <c r="H715" s="13">
        <v>126</v>
      </c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3"/>
    </row>
    <row r="716" spans="1:19" s="9" customFormat="1" ht="12.75">
      <c r="A716" s="41"/>
      <c r="B716" s="2"/>
      <c r="C716" s="2"/>
      <c r="D716" s="2" t="s">
        <v>40</v>
      </c>
      <c r="E716" s="13">
        <v>4.5</v>
      </c>
      <c r="F716" s="13">
        <v>4.5</v>
      </c>
      <c r="G716" s="13">
        <v>5</v>
      </c>
      <c r="H716" s="13">
        <v>5</v>
      </c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3"/>
    </row>
    <row r="717" spans="1:19" s="9" customFormat="1" ht="12.75">
      <c r="A717" s="41"/>
      <c r="B717" s="41"/>
      <c r="C717" s="41"/>
      <c r="D717" s="2" t="s">
        <v>11</v>
      </c>
      <c r="E717" s="13">
        <v>18</v>
      </c>
      <c r="F717" s="13">
        <v>18</v>
      </c>
      <c r="G717" s="13">
        <v>25</v>
      </c>
      <c r="H717" s="13">
        <v>25</v>
      </c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3"/>
    </row>
    <row r="718" spans="1:19" s="9" customFormat="1" ht="12.75">
      <c r="A718" s="51" t="s">
        <v>62</v>
      </c>
      <c r="B718" s="51">
        <v>150</v>
      </c>
      <c r="C718" s="51">
        <v>180</v>
      </c>
      <c r="D718" s="51" t="s">
        <v>280</v>
      </c>
      <c r="E718" s="13" t="s">
        <v>279</v>
      </c>
      <c r="F718" s="13" t="s">
        <v>279</v>
      </c>
      <c r="G718" s="13" t="s">
        <v>585</v>
      </c>
      <c r="H718" s="13" t="s">
        <v>585</v>
      </c>
      <c r="I718" s="101">
        <v>0.07</v>
      </c>
      <c r="J718" s="101">
        <v>0</v>
      </c>
      <c r="K718" s="101">
        <v>11.2</v>
      </c>
      <c r="L718" s="101">
        <v>45</v>
      </c>
      <c r="M718" s="101">
        <v>0</v>
      </c>
      <c r="N718" s="99">
        <v>0.09</v>
      </c>
      <c r="O718" s="99">
        <v>0</v>
      </c>
      <c r="P718" s="99">
        <v>13.6</v>
      </c>
      <c r="Q718" s="99">
        <v>54</v>
      </c>
      <c r="R718" s="99">
        <v>0</v>
      </c>
      <c r="S718" s="57">
        <v>503</v>
      </c>
    </row>
    <row r="719" spans="1:19" s="9" customFormat="1" ht="12.75">
      <c r="A719" s="51"/>
      <c r="B719" s="82"/>
      <c r="C719" s="82"/>
      <c r="D719" s="51" t="s">
        <v>13</v>
      </c>
      <c r="E719" s="13">
        <v>9.5</v>
      </c>
      <c r="F719" s="13">
        <v>9.5</v>
      </c>
      <c r="G719" s="13">
        <v>10.5</v>
      </c>
      <c r="H719" s="13">
        <v>10.5</v>
      </c>
      <c r="I719" s="102"/>
      <c r="J719" s="102"/>
      <c r="K719" s="102"/>
      <c r="L719" s="102"/>
      <c r="M719" s="102"/>
      <c r="N719" s="99"/>
      <c r="O719" s="99"/>
      <c r="P719" s="99"/>
      <c r="Q719" s="99"/>
      <c r="R719" s="99"/>
      <c r="S719" s="57"/>
    </row>
    <row r="720" spans="1:19" s="9" customFormat="1" ht="12.75">
      <c r="A720" s="2"/>
      <c r="B720" s="27"/>
      <c r="C720" s="27"/>
      <c r="D720" s="2" t="s">
        <v>56</v>
      </c>
      <c r="E720" s="13">
        <v>94</v>
      </c>
      <c r="F720" s="13">
        <v>94</v>
      </c>
      <c r="G720" s="13">
        <v>175</v>
      </c>
      <c r="H720" s="13">
        <v>175</v>
      </c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57"/>
    </row>
    <row r="721" spans="1:19" s="9" customFormat="1" ht="12.75">
      <c r="A721" s="2" t="s">
        <v>180</v>
      </c>
      <c r="B721" s="131" t="s">
        <v>618</v>
      </c>
      <c r="C721" s="2" t="s">
        <v>94</v>
      </c>
      <c r="D721" s="2" t="s">
        <v>44</v>
      </c>
      <c r="E721" s="2">
        <v>10</v>
      </c>
      <c r="F721" s="2">
        <v>10</v>
      </c>
      <c r="G721" s="2">
        <v>20</v>
      </c>
      <c r="H721" s="2">
        <v>20</v>
      </c>
      <c r="I721" s="99">
        <v>0.76</v>
      </c>
      <c r="J721" s="99">
        <v>0.08</v>
      </c>
      <c r="K721" s="99">
        <v>4.92</v>
      </c>
      <c r="L721" s="99">
        <v>23</v>
      </c>
      <c r="M721" s="99">
        <v>0</v>
      </c>
      <c r="N721" s="99">
        <v>1.52</v>
      </c>
      <c r="O721" s="99">
        <v>0.16</v>
      </c>
      <c r="P721" s="99">
        <v>9.84</v>
      </c>
      <c r="Q721" s="99">
        <v>47</v>
      </c>
      <c r="R721" s="99">
        <v>0</v>
      </c>
      <c r="S721" s="3">
        <v>114</v>
      </c>
    </row>
    <row r="722" spans="1:19" s="9" customFormat="1" ht="12.75">
      <c r="A722" s="1"/>
      <c r="B722" s="1"/>
      <c r="C722" s="1"/>
      <c r="D722" s="2" t="s">
        <v>22</v>
      </c>
      <c r="E722" s="2">
        <v>20</v>
      </c>
      <c r="F722" s="2">
        <v>20</v>
      </c>
      <c r="G722" s="2">
        <v>25</v>
      </c>
      <c r="H722" s="2">
        <v>25</v>
      </c>
      <c r="I722" s="99">
        <v>1.32</v>
      </c>
      <c r="J722" s="99">
        <v>0.24</v>
      </c>
      <c r="K722" s="99">
        <v>6.68</v>
      </c>
      <c r="L722" s="99">
        <v>34</v>
      </c>
      <c r="M722" s="99">
        <v>0</v>
      </c>
      <c r="N722" s="99">
        <v>1.65</v>
      </c>
      <c r="O722" s="99">
        <v>0.3</v>
      </c>
      <c r="P722" s="99">
        <v>8.35</v>
      </c>
      <c r="Q722" s="99">
        <v>43</v>
      </c>
      <c r="R722" s="99">
        <v>0</v>
      </c>
      <c r="S722" s="3">
        <v>115</v>
      </c>
    </row>
    <row r="723" spans="1:19" s="9" customFormat="1" ht="12.75">
      <c r="A723" s="230" t="s">
        <v>45</v>
      </c>
      <c r="B723" s="230"/>
      <c r="C723" s="230"/>
      <c r="D723" s="230"/>
      <c r="E723" s="230"/>
      <c r="F723" s="230"/>
      <c r="G723" s="230"/>
      <c r="H723" s="230"/>
      <c r="I723" s="46">
        <f aca="true" t="shared" si="46" ref="I723:Q723">SUM(I704:I722)</f>
        <v>16.39</v>
      </c>
      <c r="J723" s="46">
        <f t="shared" si="46"/>
        <v>6.33</v>
      </c>
      <c r="K723" s="46">
        <f t="shared" si="46"/>
        <v>46.940000000000005</v>
      </c>
      <c r="L723" s="46">
        <f t="shared" si="46"/>
        <v>324</v>
      </c>
      <c r="M723" s="46">
        <f t="shared" si="46"/>
        <v>9.75</v>
      </c>
      <c r="N723" s="46">
        <f t="shared" si="46"/>
        <v>20.189999999999998</v>
      </c>
      <c r="O723" s="46">
        <f t="shared" si="46"/>
        <v>7.79</v>
      </c>
      <c r="P723" s="46">
        <f t="shared" si="46"/>
        <v>61.62</v>
      </c>
      <c r="Q723" s="46">
        <f t="shared" si="46"/>
        <v>416</v>
      </c>
      <c r="R723" s="46">
        <f>SUM(R705:R722)</f>
        <v>4.7</v>
      </c>
      <c r="S723" s="3"/>
    </row>
    <row r="724" spans="1:19" s="9" customFormat="1" ht="15">
      <c r="A724" s="230" t="s">
        <v>36</v>
      </c>
      <c r="B724" s="230"/>
      <c r="C724" s="230"/>
      <c r="D724" s="230"/>
      <c r="E724" s="230"/>
      <c r="F724" s="230"/>
      <c r="G724" s="230"/>
      <c r="H724" s="230"/>
      <c r="I724" s="47">
        <f aca="true" t="shared" si="47" ref="I724:R724">I723+I702+I686+I660+I657</f>
        <v>44.870000000000005</v>
      </c>
      <c r="J724" s="47">
        <f t="shared" si="47"/>
        <v>36.44</v>
      </c>
      <c r="K724" s="47">
        <f t="shared" si="47"/>
        <v>196.17000000000002</v>
      </c>
      <c r="L724" s="47">
        <f t="shared" si="47"/>
        <v>1436</v>
      </c>
      <c r="M724" s="47">
        <f t="shared" si="47"/>
        <v>77.86</v>
      </c>
      <c r="N724" s="47">
        <f t="shared" si="47"/>
        <v>51.88999999999999</v>
      </c>
      <c r="O724" s="47">
        <f t="shared" si="47"/>
        <v>39.230000000000004</v>
      </c>
      <c r="P724" s="47">
        <f t="shared" si="47"/>
        <v>238.60999999999999</v>
      </c>
      <c r="Q724" s="47">
        <f t="shared" si="47"/>
        <v>1670</v>
      </c>
      <c r="R724" s="47">
        <f t="shared" si="47"/>
        <v>59.989999999999995</v>
      </c>
      <c r="S724" s="3"/>
    </row>
    <row r="725" spans="1:19" s="9" customFormat="1" ht="12.75">
      <c r="A725" s="226" t="s">
        <v>671</v>
      </c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27"/>
      <c r="P725" s="227"/>
      <c r="Q725" s="228"/>
      <c r="R725" s="1"/>
      <c r="S725" s="1"/>
    </row>
    <row r="726" spans="1:19" ht="12.75">
      <c r="A726" s="217" t="s">
        <v>285</v>
      </c>
      <c r="B726" s="229"/>
      <c r="C726" s="229"/>
      <c r="D726" s="2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7" t="s">
        <v>604</v>
      </c>
      <c r="B727" s="18" t="s">
        <v>605</v>
      </c>
      <c r="C727" s="18" t="s">
        <v>605</v>
      </c>
      <c r="D727" s="17" t="s">
        <v>606</v>
      </c>
      <c r="E727" s="2">
        <v>55</v>
      </c>
      <c r="F727" s="2">
        <v>45.8</v>
      </c>
      <c r="G727" s="2">
        <v>55</v>
      </c>
      <c r="H727" s="2">
        <v>45.8</v>
      </c>
      <c r="I727" s="101">
        <v>5.1</v>
      </c>
      <c r="J727" s="101">
        <v>4.6</v>
      </c>
      <c r="K727" s="101">
        <v>0.3</v>
      </c>
      <c r="L727" s="101">
        <v>63</v>
      </c>
      <c r="M727" s="101">
        <v>0</v>
      </c>
      <c r="N727" s="101">
        <v>5.1</v>
      </c>
      <c r="O727" s="101">
        <v>4.6</v>
      </c>
      <c r="P727" s="101">
        <v>0.3</v>
      </c>
      <c r="Q727" s="101">
        <v>63</v>
      </c>
      <c r="R727" s="101">
        <v>0</v>
      </c>
      <c r="S727" s="3">
        <v>306</v>
      </c>
    </row>
    <row r="728" spans="1:19" ht="12.75">
      <c r="A728" s="75" t="s">
        <v>418</v>
      </c>
      <c r="B728" s="82">
        <v>130</v>
      </c>
      <c r="C728" s="82">
        <v>150</v>
      </c>
      <c r="D728" s="17" t="s">
        <v>515</v>
      </c>
      <c r="E728" s="13">
        <v>13</v>
      </c>
      <c r="F728" s="13">
        <v>13</v>
      </c>
      <c r="G728" s="13">
        <v>19</v>
      </c>
      <c r="H728" s="13">
        <v>19</v>
      </c>
      <c r="I728" s="99">
        <v>4</v>
      </c>
      <c r="J728" s="99">
        <v>4.8</v>
      </c>
      <c r="K728" s="99">
        <v>24</v>
      </c>
      <c r="L728" s="107">
        <v>156</v>
      </c>
      <c r="M728" s="99">
        <v>0.7</v>
      </c>
      <c r="N728" s="99">
        <v>4.65</v>
      </c>
      <c r="O728" s="99">
        <v>5.6</v>
      </c>
      <c r="P728" s="99">
        <v>27.8</v>
      </c>
      <c r="Q728" s="107">
        <v>180</v>
      </c>
      <c r="R728" s="99">
        <v>0.9</v>
      </c>
      <c r="S728" s="55">
        <v>271</v>
      </c>
    </row>
    <row r="729" spans="1:19" ht="12.75">
      <c r="A729" s="120" t="s">
        <v>132</v>
      </c>
      <c r="B729" s="82"/>
      <c r="C729" s="82"/>
      <c r="D729" s="17" t="s">
        <v>11</v>
      </c>
      <c r="E729" s="13">
        <v>85</v>
      </c>
      <c r="F729" s="13">
        <v>85</v>
      </c>
      <c r="G729" s="13">
        <v>95</v>
      </c>
      <c r="H729" s="13">
        <v>95</v>
      </c>
      <c r="I729" s="43"/>
      <c r="J729" s="43"/>
      <c r="K729" s="43"/>
      <c r="L729" s="43"/>
      <c r="M729" s="43"/>
      <c r="N729" s="44"/>
      <c r="O729" s="44"/>
      <c r="P729" s="44"/>
      <c r="Q729" s="44"/>
      <c r="R729" s="44"/>
      <c r="S729" s="55"/>
    </row>
    <row r="730" spans="1:19" ht="12.75">
      <c r="A730" s="120"/>
      <c r="B730" s="82"/>
      <c r="C730" s="82"/>
      <c r="D730" s="17" t="s">
        <v>56</v>
      </c>
      <c r="E730" s="13">
        <v>50</v>
      </c>
      <c r="F730" s="13">
        <v>50</v>
      </c>
      <c r="G730" s="13">
        <v>60</v>
      </c>
      <c r="H730" s="13">
        <v>60</v>
      </c>
      <c r="I730" s="43"/>
      <c r="J730" s="43"/>
      <c r="K730" s="43"/>
      <c r="L730" s="43"/>
      <c r="M730" s="43"/>
      <c r="N730" s="44"/>
      <c r="O730" s="44"/>
      <c r="P730" s="44"/>
      <c r="Q730" s="44"/>
      <c r="R730" s="44"/>
      <c r="S730" s="55"/>
    </row>
    <row r="731" spans="1:19" ht="12.75">
      <c r="A731" s="120"/>
      <c r="B731" s="82"/>
      <c r="C731" s="82"/>
      <c r="D731" s="17" t="s">
        <v>13</v>
      </c>
      <c r="E731" s="13">
        <v>3.5</v>
      </c>
      <c r="F731" s="13">
        <v>3.5</v>
      </c>
      <c r="G731" s="13">
        <v>4</v>
      </c>
      <c r="H731" s="13">
        <v>4</v>
      </c>
      <c r="I731" s="43"/>
      <c r="J731" s="43"/>
      <c r="K731" s="43"/>
      <c r="L731" s="43"/>
      <c r="M731" s="43"/>
      <c r="N731" s="44"/>
      <c r="O731" s="44"/>
      <c r="P731" s="44"/>
      <c r="Q731" s="44"/>
      <c r="R731" s="44"/>
      <c r="S731" s="55"/>
    </row>
    <row r="732" spans="1:19" ht="12.75">
      <c r="A732" s="120"/>
      <c r="B732" s="82"/>
      <c r="C732" s="82"/>
      <c r="D732" s="17" t="s">
        <v>40</v>
      </c>
      <c r="E732" s="13">
        <v>3.5</v>
      </c>
      <c r="F732" s="13">
        <v>3.5</v>
      </c>
      <c r="G732" s="13">
        <v>4</v>
      </c>
      <c r="H732" s="13">
        <v>4</v>
      </c>
      <c r="I732" s="43"/>
      <c r="J732" s="43"/>
      <c r="K732" s="43"/>
      <c r="L732" s="43"/>
      <c r="M732" s="43"/>
      <c r="N732" s="44"/>
      <c r="O732" s="44"/>
      <c r="P732" s="44"/>
      <c r="Q732" s="44"/>
      <c r="R732" s="44"/>
      <c r="S732" s="55"/>
    </row>
    <row r="733" spans="1:19" ht="12.75">
      <c r="A733" s="1" t="s">
        <v>46</v>
      </c>
      <c r="B733" s="2">
        <v>150</v>
      </c>
      <c r="C733" s="2">
        <v>200</v>
      </c>
      <c r="D733" s="1" t="s">
        <v>308</v>
      </c>
      <c r="E733" s="2">
        <v>2.5</v>
      </c>
      <c r="F733" s="2">
        <v>2.5</v>
      </c>
      <c r="G733" s="2">
        <v>3</v>
      </c>
      <c r="H733" s="2">
        <v>3</v>
      </c>
      <c r="I733" s="186">
        <v>2.6</v>
      </c>
      <c r="J733" s="186">
        <v>1.5</v>
      </c>
      <c r="K733" s="186">
        <v>16.7</v>
      </c>
      <c r="L733" s="186">
        <v>98.5</v>
      </c>
      <c r="M733" s="186">
        <v>0.012</v>
      </c>
      <c r="N733" s="186">
        <v>3.5</v>
      </c>
      <c r="O733" s="186">
        <v>3.4</v>
      </c>
      <c r="P733" s="186">
        <v>22.3</v>
      </c>
      <c r="Q733" s="186">
        <v>130</v>
      </c>
      <c r="R733" s="186">
        <v>0.16</v>
      </c>
      <c r="S733" s="1">
        <v>203</v>
      </c>
    </row>
    <row r="734" spans="1:19" ht="12.75">
      <c r="A734" s="1"/>
      <c r="B734" s="2"/>
      <c r="C734" s="2"/>
      <c r="D734" s="42" t="s">
        <v>577</v>
      </c>
      <c r="E734" s="13">
        <v>28</v>
      </c>
      <c r="F734" s="13">
        <v>28</v>
      </c>
      <c r="G734" s="13">
        <v>37</v>
      </c>
      <c r="H734" s="13">
        <v>37</v>
      </c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"/>
    </row>
    <row r="735" spans="1:19" ht="12.75">
      <c r="A735" s="1"/>
      <c r="B735" s="2"/>
      <c r="C735" s="2"/>
      <c r="D735" s="48" t="s">
        <v>580</v>
      </c>
      <c r="E735" s="50"/>
      <c r="F735" s="50">
        <v>70</v>
      </c>
      <c r="G735" s="50"/>
      <c r="H735" s="50">
        <v>92.5</v>
      </c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"/>
    </row>
    <row r="736" spans="1:19" ht="12.75">
      <c r="A736" s="1"/>
      <c r="B736" s="2"/>
      <c r="C736" s="2"/>
      <c r="D736" s="1" t="s">
        <v>56</v>
      </c>
      <c r="E736" s="2">
        <v>123</v>
      </c>
      <c r="F736" s="2">
        <v>123</v>
      </c>
      <c r="G736" s="2">
        <v>164</v>
      </c>
      <c r="H736" s="2">
        <v>164</v>
      </c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"/>
    </row>
    <row r="737" spans="1:19" ht="12.75">
      <c r="A737" s="51" t="s">
        <v>394</v>
      </c>
      <c r="B737" s="121" t="s">
        <v>337</v>
      </c>
      <c r="C737" s="121" t="s">
        <v>336</v>
      </c>
      <c r="D737" s="2" t="s">
        <v>395</v>
      </c>
      <c r="E737" s="13">
        <v>20</v>
      </c>
      <c r="F737" s="13">
        <v>20</v>
      </c>
      <c r="G737" s="13">
        <v>25</v>
      </c>
      <c r="H737" s="13">
        <v>25</v>
      </c>
      <c r="I737" s="101">
        <v>1.5</v>
      </c>
      <c r="J737" s="101">
        <v>0.56</v>
      </c>
      <c r="K737" s="101">
        <v>10.2</v>
      </c>
      <c r="L737" s="101">
        <v>52</v>
      </c>
      <c r="M737" s="99">
        <v>0</v>
      </c>
      <c r="N737" s="101">
        <v>1.9</v>
      </c>
      <c r="O737" s="101">
        <v>0.71</v>
      </c>
      <c r="P737" s="101">
        <v>12.8</v>
      </c>
      <c r="Q737" s="101">
        <v>65</v>
      </c>
      <c r="R737" s="99">
        <v>0</v>
      </c>
      <c r="S737" s="165">
        <v>117</v>
      </c>
    </row>
    <row r="738" spans="1:19" ht="12.75">
      <c r="A738" s="51" t="s">
        <v>117</v>
      </c>
      <c r="B738" s="51">
        <v>8</v>
      </c>
      <c r="C738" s="51">
        <v>12</v>
      </c>
      <c r="D738" s="2" t="s">
        <v>296</v>
      </c>
      <c r="E738" s="13">
        <v>8.1</v>
      </c>
      <c r="F738" s="13">
        <v>8</v>
      </c>
      <c r="G738" s="13">
        <v>12.2</v>
      </c>
      <c r="H738" s="13">
        <v>12</v>
      </c>
      <c r="I738" s="99">
        <v>1.48</v>
      </c>
      <c r="J738" s="99">
        <v>1.58</v>
      </c>
      <c r="K738" s="99">
        <v>0.12</v>
      </c>
      <c r="L738" s="99">
        <v>21</v>
      </c>
      <c r="M738" s="99">
        <v>0</v>
      </c>
      <c r="N738" s="99">
        <v>2.37</v>
      </c>
      <c r="O738" s="99">
        <v>2.37</v>
      </c>
      <c r="P738" s="99">
        <v>0.18</v>
      </c>
      <c r="Q738" s="99">
        <v>31.6</v>
      </c>
      <c r="R738" s="99">
        <v>0</v>
      </c>
      <c r="S738" s="55">
        <v>107</v>
      </c>
    </row>
    <row r="739" spans="1:19" ht="12.75">
      <c r="A739" s="226" t="s">
        <v>14</v>
      </c>
      <c r="B739" s="227"/>
      <c r="C739" s="227"/>
      <c r="D739" s="227"/>
      <c r="E739" s="227"/>
      <c r="F739" s="227"/>
      <c r="G739" s="227"/>
      <c r="H739" s="228"/>
      <c r="I739" s="40">
        <f aca="true" t="shared" si="48" ref="I739:R739">SUM(I727:I738)</f>
        <v>14.68</v>
      </c>
      <c r="J739" s="40">
        <f t="shared" si="48"/>
        <v>13.04</v>
      </c>
      <c r="K739" s="40">
        <f t="shared" si="48"/>
        <v>51.32</v>
      </c>
      <c r="L739" s="40">
        <f t="shared" si="48"/>
        <v>390.5</v>
      </c>
      <c r="M739" s="40">
        <f t="shared" si="48"/>
        <v>0.712</v>
      </c>
      <c r="N739" s="40">
        <f t="shared" si="48"/>
        <v>17.52</v>
      </c>
      <c r="O739" s="40">
        <f t="shared" si="48"/>
        <v>16.68</v>
      </c>
      <c r="P739" s="40">
        <f t="shared" si="48"/>
        <v>63.38</v>
      </c>
      <c r="Q739" s="40">
        <f t="shared" si="48"/>
        <v>469.6</v>
      </c>
      <c r="R739" s="40">
        <f t="shared" si="48"/>
        <v>1.06</v>
      </c>
      <c r="S739" s="36"/>
    </row>
    <row r="740" spans="1:19" ht="12.75">
      <c r="A740" s="230" t="s">
        <v>59</v>
      </c>
      <c r="B740" s="230"/>
      <c r="C740" s="230"/>
      <c r="D740" s="230"/>
      <c r="E740" s="16"/>
      <c r="F740" s="16"/>
      <c r="G740" s="16"/>
      <c r="H740" s="16"/>
      <c r="I740" s="16"/>
      <c r="J740" s="14"/>
      <c r="K740" s="14"/>
      <c r="L740" s="14"/>
      <c r="M740" s="14"/>
      <c r="N740" s="14"/>
      <c r="O740" s="14"/>
      <c r="P740" s="14"/>
      <c r="Q740" s="14"/>
      <c r="R740" s="44"/>
      <c r="S740" s="36"/>
    </row>
    <row r="741" spans="1:19" ht="12.75">
      <c r="A741" s="41" t="s">
        <v>28</v>
      </c>
      <c r="B741" s="2">
        <v>60</v>
      </c>
      <c r="C741" s="2">
        <v>60</v>
      </c>
      <c r="D741" s="2" t="s">
        <v>29</v>
      </c>
      <c r="E741" s="13">
        <v>60</v>
      </c>
      <c r="F741" s="13">
        <v>60</v>
      </c>
      <c r="G741" s="13">
        <v>60</v>
      </c>
      <c r="H741" s="13">
        <v>60</v>
      </c>
      <c r="I741" s="106">
        <v>0.24</v>
      </c>
      <c r="J741" s="106">
        <v>0.24</v>
      </c>
      <c r="K741" s="106">
        <v>5.8</v>
      </c>
      <c r="L741" s="106">
        <v>28.2</v>
      </c>
      <c r="M741" s="106">
        <v>6</v>
      </c>
      <c r="N741" s="106">
        <v>0.24</v>
      </c>
      <c r="O741" s="106">
        <v>0.24</v>
      </c>
      <c r="P741" s="106">
        <v>5.8</v>
      </c>
      <c r="Q741" s="106">
        <v>28.2</v>
      </c>
      <c r="R741" s="106">
        <v>6</v>
      </c>
      <c r="S741" s="1">
        <v>210103</v>
      </c>
    </row>
    <row r="742" spans="1:19" ht="12.75">
      <c r="A742" s="226" t="s">
        <v>60</v>
      </c>
      <c r="B742" s="227"/>
      <c r="C742" s="227"/>
      <c r="D742" s="227"/>
      <c r="E742" s="227"/>
      <c r="F742" s="227"/>
      <c r="G742" s="227"/>
      <c r="H742" s="228"/>
      <c r="I742" s="4">
        <f>I741</f>
        <v>0.24</v>
      </c>
      <c r="J742" s="4">
        <f aca="true" t="shared" si="49" ref="J742:R742">J741</f>
        <v>0.24</v>
      </c>
      <c r="K742" s="4">
        <f t="shared" si="49"/>
        <v>5.8</v>
      </c>
      <c r="L742" s="4">
        <f t="shared" si="49"/>
        <v>28.2</v>
      </c>
      <c r="M742" s="4">
        <f t="shared" si="49"/>
        <v>6</v>
      </c>
      <c r="N742" s="4">
        <f t="shared" si="49"/>
        <v>0.24</v>
      </c>
      <c r="O742" s="4">
        <f t="shared" si="49"/>
        <v>0.24</v>
      </c>
      <c r="P742" s="4">
        <f t="shared" si="49"/>
        <v>5.8</v>
      </c>
      <c r="Q742" s="4">
        <f t="shared" si="49"/>
        <v>28.2</v>
      </c>
      <c r="R742" s="4">
        <f t="shared" si="49"/>
        <v>6</v>
      </c>
      <c r="S742" s="36"/>
    </row>
    <row r="743" spans="1:19" ht="12.75">
      <c r="A743" s="230" t="s">
        <v>15</v>
      </c>
      <c r="B743" s="230"/>
      <c r="C743" s="230"/>
      <c r="D743" s="230"/>
      <c r="E743" s="2"/>
      <c r="F743" s="2"/>
      <c r="G743" s="2"/>
      <c r="H743" s="2"/>
      <c r="I743" s="2"/>
      <c r="J743" s="14"/>
      <c r="K743" s="14"/>
      <c r="L743" s="14"/>
      <c r="M743" s="14"/>
      <c r="N743" s="14"/>
      <c r="O743" s="14"/>
      <c r="P743" s="14"/>
      <c r="Q743" s="14"/>
      <c r="R743" s="44"/>
      <c r="S743" s="36"/>
    </row>
    <row r="744" spans="1:19" ht="12.75">
      <c r="A744" s="1" t="s">
        <v>297</v>
      </c>
      <c r="B744" s="2">
        <v>50</v>
      </c>
      <c r="C744" s="2">
        <v>60</v>
      </c>
      <c r="D744" s="2" t="s">
        <v>420</v>
      </c>
      <c r="E744" s="2">
        <v>41.5</v>
      </c>
      <c r="F744" s="2">
        <v>30</v>
      </c>
      <c r="G744" s="2">
        <v>49</v>
      </c>
      <c r="H744" s="2">
        <v>36</v>
      </c>
      <c r="I744" s="101">
        <v>6.8</v>
      </c>
      <c r="J744" s="101">
        <v>2.12</v>
      </c>
      <c r="K744" s="101">
        <v>4.2</v>
      </c>
      <c r="L744" s="101">
        <v>38</v>
      </c>
      <c r="M744" s="101">
        <v>5.24</v>
      </c>
      <c r="N744" s="101">
        <v>10.2</v>
      </c>
      <c r="O744" s="101">
        <v>3.18</v>
      </c>
      <c r="P744" s="101">
        <v>6.3</v>
      </c>
      <c r="Q744" s="101">
        <v>57</v>
      </c>
      <c r="R744" s="101">
        <v>7.8</v>
      </c>
      <c r="S744" s="1">
        <v>65</v>
      </c>
    </row>
    <row r="745" spans="1:19" ht="12.75">
      <c r="A745" s="1" t="s">
        <v>131</v>
      </c>
      <c r="B745" s="2"/>
      <c r="C745" s="2"/>
      <c r="D745" s="2" t="s">
        <v>421</v>
      </c>
      <c r="E745" s="2">
        <v>43</v>
      </c>
      <c r="F745" s="2">
        <v>30</v>
      </c>
      <c r="G745" s="2">
        <v>51.6</v>
      </c>
      <c r="H745" s="2">
        <v>36</v>
      </c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1"/>
    </row>
    <row r="746" spans="1:19" ht="12.75">
      <c r="A746" s="1"/>
      <c r="B746" s="2"/>
      <c r="C746" s="2"/>
      <c r="D746" s="2" t="s">
        <v>422</v>
      </c>
      <c r="E746" s="2">
        <v>46.2</v>
      </c>
      <c r="F746" s="2">
        <v>30</v>
      </c>
      <c r="G746" s="2">
        <v>55.4</v>
      </c>
      <c r="H746" s="2">
        <v>36</v>
      </c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1"/>
    </row>
    <row r="747" spans="1:19" ht="12.75">
      <c r="A747" s="1"/>
      <c r="B747" s="2"/>
      <c r="C747" s="2"/>
      <c r="D747" s="2" t="s">
        <v>423</v>
      </c>
      <c r="E747" s="2">
        <v>50</v>
      </c>
      <c r="F747" s="2">
        <v>30</v>
      </c>
      <c r="G747" s="2">
        <v>60</v>
      </c>
      <c r="H747" s="2">
        <v>36</v>
      </c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1"/>
    </row>
    <row r="748" spans="1:19" ht="12.75">
      <c r="A748" s="1"/>
      <c r="B748" s="1"/>
      <c r="C748" s="1"/>
      <c r="D748" s="1" t="s">
        <v>282</v>
      </c>
      <c r="E748" s="2">
        <v>6.5</v>
      </c>
      <c r="F748" s="2">
        <v>5.5</v>
      </c>
      <c r="G748" s="2">
        <v>7.8</v>
      </c>
      <c r="H748" s="2">
        <v>6.6</v>
      </c>
      <c r="I748" s="45"/>
      <c r="J748" s="45"/>
      <c r="K748" s="45"/>
      <c r="L748" s="45"/>
      <c r="M748" s="45"/>
      <c r="N748" s="45"/>
      <c r="O748" s="45"/>
      <c r="P748" s="45"/>
      <c r="Q748" s="45"/>
      <c r="R748" s="17"/>
      <c r="S748" s="1"/>
    </row>
    <row r="749" spans="1:19" ht="12.75">
      <c r="A749" s="1"/>
      <c r="B749" s="1"/>
      <c r="C749" s="1"/>
      <c r="D749" s="1" t="s">
        <v>48</v>
      </c>
      <c r="E749" s="2">
        <v>10</v>
      </c>
      <c r="F749" s="2">
        <v>6.5</v>
      </c>
      <c r="G749" s="2">
        <v>12</v>
      </c>
      <c r="H749" s="2">
        <v>7.8</v>
      </c>
      <c r="I749" s="45"/>
      <c r="J749" s="45"/>
      <c r="K749" s="45"/>
      <c r="L749" s="45"/>
      <c r="M749" s="45"/>
      <c r="N749" s="45"/>
      <c r="O749" s="45"/>
      <c r="P749" s="45"/>
      <c r="Q749" s="45"/>
      <c r="R749" s="17"/>
      <c r="S749" s="1"/>
    </row>
    <row r="750" spans="1:19" ht="12.75">
      <c r="A750" s="1"/>
      <c r="B750" s="1"/>
      <c r="C750" s="1"/>
      <c r="D750" s="1" t="s">
        <v>63</v>
      </c>
      <c r="E750" s="2">
        <v>2.5</v>
      </c>
      <c r="F750" s="2">
        <v>2.5</v>
      </c>
      <c r="G750" s="2">
        <v>3</v>
      </c>
      <c r="H750" s="2">
        <v>3</v>
      </c>
      <c r="I750" s="45"/>
      <c r="J750" s="45"/>
      <c r="K750" s="45"/>
      <c r="L750" s="45"/>
      <c r="M750" s="45"/>
      <c r="N750" s="45"/>
      <c r="O750" s="45"/>
      <c r="P750" s="45"/>
      <c r="Q750" s="45"/>
      <c r="R750" s="17"/>
      <c r="S750" s="1"/>
    </row>
    <row r="751" spans="1:19" ht="12.75">
      <c r="A751" s="2" t="s">
        <v>601</v>
      </c>
      <c r="B751" s="27" t="s">
        <v>639</v>
      </c>
      <c r="C751" s="27" t="s">
        <v>310</v>
      </c>
      <c r="D751" s="2" t="s">
        <v>521</v>
      </c>
      <c r="E751" s="2">
        <v>33.5</v>
      </c>
      <c r="F751" s="2">
        <v>25</v>
      </c>
      <c r="G751" s="2">
        <v>40</v>
      </c>
      <c r="H751" s="2">
        <v>30</v>
      </c>
      <c r="I751" s="101">
        <v>1.4</v>
      </c>
      <c r="J751" s="101">
        <v>1.2</v>
      </c>
      <c r="K751" s="101">
        <v>9.9</v>
      </c>
      <c r="L751" s="101">
        <v>84</v>
      </c>
      <c r="M751" s="101">
        <v>11.07</v>
      </c>
      <c r="N751" s="101">
        <v>2.4</v>
      </c>
      <c r="O751" s="101">
        <v>1.8</v>
      </c>
      <c r="P751" s="101">
        <v>13.2</v>
      </c>
      <c r="Q751" s="101">
        <v>112</v>
      </c>
      <c r="R751" s="101">
        <v>18.47</v>
      </c>
      <c r="S751" s="3">
        <v>42</v>
      </c>
    </row>
    <row r="752" spans="1:19" ht="12.75">
      <c r="A752" s="2" t="s">
        <v>553</v>
      </c>
      <c r="B752" s="2">
        <v>25</v>
      </c>
      <c r="C752" s="131" t="s">
        <v>560</v>
      </c>
      <c r="D752" s="2" t="s">
        <v>39</v>
      </c>
      <c r="E752" s="2">
        <v>22.5</v>
      </c>
      <c r="F752" s="2">
        <v>18</v>
      </c>
      <c r="G752" s="2">
        <v>30</v>
      </c>
      <c r="H752" s="2">
        <v>24</v>
      </c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3"/>
    </row>
    <row r="753" spans="1:19" ht="12.75">
      <c r="A753" s="2"/>
      <c r="B753" s="2"/>
      <c r="C753" s="2"/>
      <c r="D753" s="2" t="s">
        <v>12</v>
      </c>
      <c r="E753" s="2">
        <v>6</v>
      </c>
      <c r="F753" s="2">
        <v>6</v>
      </c>
      <c r="G753" s="2">
        <v>9</v>
      </c>
      <c r="H753" s="2">
        <v>9</v>
      </c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3"/>
    </row>
    <row r="754" spans="1:19" ht="12.75">
      <c r="A754" s="2"/>
      <c r="B754" s="2"/>
      <c r="C754" s="2"/>
      <c r="D754" s="2" t="s">
        <v>18</v>
      </c>
      <c r="E754" s="2">
        <v>7.5</v>
      </c>
      <c r="F754" s="2">
        <v>6</v>
      </c>
      <c r="G754" s="2">
        <v>12</v>
      </c>
      <c r="H754" s="2">
        <v>10</v>
      </c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3"/>
    </row>
    <row r="755" spans="1:19" ht="12.75">
      <c r="A755" s="41"/>
      <c r="B755" s="2"/>
      <c r="C755" s="2"/>
      <c r="D755" s="2" t="s">
        <v>16</v>
      </c>
      <c r="E755" s="2">
        <v>7.5</v>
      </c>
      <c r="F755" s="2">
        <v>6</v>
      </c>
      <c r="G755" s="2">
        <v>12</v>
      </c>
      <c r="H755" s="2">
        <v>10</v>
      </c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3"/>
    </row>
    <row r="756" spans="1:19" ht="12.75">
      <c r="A756" s="41"/>
      <c r="B756" s="2"/>
      <c r="C756" s="2"/>
      <c r="D756" s="2" t="s">
        <v>420</v>
      </c>
      <c r="E756" s="2">
        <v>20.3</v>
      </c>
      <c r="F756" s="2">
        <v>15</v>
      </c>
      <c r="G756" s="2">
        <v>26.7</v>
      </c>
      <c r="H756" s="2">
        <v>20</v>
      </c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3"/>
    </row>
    <row r="757" spans="1:19" ht="12.75">
      <c r="A757" s="41"/>
      <c r="B757" s="2"/>
      <c r="C757" s="2"/>
      <c r="D757" s="2" t="s">
        <v>421</v>
      </c>
      <c r="E757" s="2">
        <v>21.5</v>
      </c>
      <c r="F757" s="2">
        <v>15</v>
      </c>
      <c r="G757" s="2">
        <v>28.6</v>
      </c>
      <c r="H757" s="2">
        <v>20</v>
      </c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3"/>
    </row>
    <row r="758" spans="1:19" ht="12.75">
      <c r="A758" s="41"/>
      <c r="B758" s="2"/>
      <c r="C758" s="2"/>
      <c r="D758" s="2" t="s">
        <v>422</v>
      </c>
      <c r="E758" s="2">
        <v>23.1</v>
      </c>
      <c r="F758" s="2">
        <v>15</v>
      </c>
      <c r="G758" s="2">
        <v>30.7</v>
      </c>
      <c r="H758" s="2">
        <v>20</v>
      </c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3"/>
    </row>
    <row r="759" spans="1:19" ht="12.75">
      <c r="A759" s="41"/>
      <c r="B759" s="2"/>
      <c r="C759" s="2"/>
      <c r="D759" s="2" t="s">
        <v>423</v>
      </c>
      <c r="E759" s="2">
        <v>25</v>
      </c>
      <c r="F759" s="2">
        <v>15</v>
      </c>
      <c r="G759" s="2">
        <v>33.4</v>
      </c>
      <c r="H759" s="2">
        <v>20</v>
      </c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3"/>
    </row>
    <row r="760" spans="1:19" ht="12.75">
      <c r="A760" s="41"/>
      <c r="B760" s="2"/>
      <c r="C760" s="2"/>
      <c r="D760" s="2" t="s">
        <v>43</v>
      </c>
      <c r="E760" s="2">
        <v>2</v>
      </c>
      <c r="F760" s="2">
        <v>2</v>
      </c>
      <c r="G760" s="2">
        <v>2.5</v>
      </c>
      <c r="H760" s="2">
        <v>2.5</v>
      </c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3"/>
    </row>
    <row r="761" spans="1:19" ht="12.75">
      <c r="A761" s="41"/>
      <c r="B761" s="2"/>
      <c r="C761" s="2"/>
      <c r="D761" s="2" t="s">
        <v>19</v>
      </c>
      <c r="E761" s="2">
        <v>8</v>
      </c>
      <c r="F761" s="2">
        <v>8</v>
      </c>
      <c r="G761" s="2">
        <v>10</v>
      </c>
      <c r="H761" s="2">
        <v>10</v>
      </c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3"/>
    </row>
    <row r="762" spans="1:19" ht="12.75">
      <c r="A762" s="26" t="s">
        <v>116</v>
      </c>
      <c r="B762" s="13">
        <v>100</v>
      </c>
      <c r="C762" s="13">
        <v>150</v>
      </c>
      <c r="D762" s="1" t="s">
        <v>321</v>
      </c>
      <c r="E762" s="2">
        <v>34</v>
      </c>
      <c r="F762" s="2">
        <v>97</v>
      </c>
      <c r="G762" s="2">
        <v>51</v>
      </c>
      <c r="H762" s="2">
        <v>146</v>
      </c>
      <c r="I762" s="101">
        <v>3.7</v>
      </c>
      <c r="J762" s="101">
        <v>0.5</v>
      </c>
      <c r="K762" s="101">
        <v>19.3</v>
      </c>
      <c r="L762" s="101">
        <v>76</v>
      </c>
      <c r="M762" s="101">
        <v>0.01</v>
      </c>
      <c r="N762" s="101">
        <v>8.6</v>
      </c>
      <c r="O762" s="101">
        <v>0.86</v>
      </c>
      <c r="P762" s="101">
        <v>33.5</v>
      </c>
      <c r="Q762" s="101">
        <v>99</v>
      </c>
      <c r="R762" s="101">
        <v>0.015</v>
      </c>
      <c r="S762" s="3">
        <v>297</v>
      </c>
    </row>
    <row r="763" spans="1:19" ht="12.75">
      <c r="A763" s="26"/>
      <c r="B763" s="13"/>
      <c r="C763" s="13"/>
      <c r="D763" s="1" t="s">
        <v>291</v>
      </c>
      <c r="E763" s="2">
        <v>4</v>
      </c>
      <c r="F763" s="2">
        <v>4</v>
      </c>
      <c r="G763" s="2">
        <v>5.5</v>
      </c>
      <c r="H763" s="2">
        <v>5.5</v>
      </c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3"/>
    </row>
    <row r="764" spans="1:19" ht="12.75">
      <c r="A764" s="51" t="s">
        <v>322</v>
      </c>
      <c r="B764" s="82" t="s">
        <v>119</v>
      </c>
      <c r="C764" s="82" t="s">
        <v>119</v>
      </c>
      <c r="D764" s="51" t="s">
        <v>20</v>
      </c>
      <c r="E764" s="51">
        <v>63</v>
      </c>
      <c r="F764" s="51">
        <v>44.4</v>
      </c>
      <c r="G764" s="51">
        <v>63</v>
      </c>
      <c r="H764" s="51">
        <v>44.4</v>
      </c>
      <c r="I764" s="101">
        <v>8.5</v>
      </c>
      <c r="J764" s="101">
        <v>7.5</v>
      </c>
      <c r="K764" s="101">
        <v>4.08</v>
      </c>
      <c r="L764" s="101">
        <v>118</v>
      </c>
      <c r="M764" s="101">
        <v>0</v>
      </c>
      <c r="N764" s="101">
        <v>8.5</v>
      </c>
      <c r="O764" s="101">
        <v>7.5</v>
      </c>
      <c r="P764" s="101">
        <v>4.08</v>
      </c>
      <c r="Q764" s="101">
        <v>118</v>
      </c>
      <c r="R764" s="101">
        <v>0</v>
      </c>
      <c r="S764" s="55">
        <v>396</v>
      </c>
    </row>
    <row r="765" spans="1:19" ht="12.75">
      <c r="A765" s="2" t="s">
        <v>334</v>
      </c>
      <c r="B765" s="139"/>
      <c r="C765" s="13"/>
      <c r="D765" s="2" t="s">
        <v>33</v>
      </c>
      <c r="E765" s="2">
        <v>9</v>
      </c>
      <c r="F765" s="2">
        <v>9</v>
      </c>
      <c r="G765" s="2">
        <v>9</v>
      </c>
      <c r="H765" s="2">
        <v>9</v>
      </c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55"/>
    </row>
    <row r="766" spans="1:19" ht="12.75">
      <c r="A766" s="2" t="s">
        <v>259</v>
      </c>
      <c r="B766" s="139"/>
      <c r="C766" s="13"/>
      <c r="D766" s="2" t="s">
        <v>11</v>
      </c>
      <c r="E766" s="2">
        <v>16</v>
      </c>
      <c r="F766" s="2">
        <v>16</v>
      </c>
      <c r="G766" s="2">
        <v>16</v>
      </c>
      <c r="H766" s="2">
        <v>16</v>
      </c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55"/>
    </row>
    <row r="767" spans="1:19" ht="12.75">
      <c r="A767" s="2"/>
      <c r="B767" s="139"/>
      <c r="C767" s="13"/>
      <c r="D767" s="2" t="s">
        <v>291</v>
      </c>
      <c r="E767" s="2">
        <v>1.8</v>
      </c>
      <c r="F767" s="2">
        <v>1.8</v>
      </c>
      <c r="G767" s="2">
        <v>1.8</v>
      </c>
      <c r="H767" s="2">
        <v>1.8</v>
      </c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55"/>
    </row>
    <row r="768" spans="1:19" ht="12.75">
      <c r="A768" s="2"/>
      <c r="B768" s="139"/>
      <c r="C768" s="13"/>
      <c r="D768" s="4" t="s">
        <v>76</v>
      </c>
      <c r="E768" s="20"/>
      <c r="F768" s="20">
        <v>30</v>
      </c>
      <c r="G768" s="20"/>
      <c r="H768" s="20">
        <v>30</v>
      </c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55">
        <v>445</v>
      </c>
    </row>
    <row r="769" spans="1:19" ht="12.75">
      <c r="A769" s="2"/>
      <c r="B769" s="139"/>
      <c r="C769" s="13"/>
      <c r="D769" s="2" t="s">
        <v>11</v>
      </c>
      <c r="E769" s="2">
        <v>22.5</v>
      </c>
      <c r="F769" s="2">
        <v>22.5</v>
      </c>
      <c r="G769" s="2">
        <v>22.5</v>
      </c>
      <c r="H769" s="2">
        <v>22.5</v>
      </c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55"/>
    </row>
    <row r="770" spans="2:19" ht="12.75">
      <c r="B770" s="139"/>
      <c r="C770" s="139"/>
      <c r="D770" s="2" t="s">
        <v>56</v>
      </c>
      <c r="E770" s="2">
        <v>7.5</v>
      </c>
      <c r="F770" s="2">
        <v>7.5</v>
      </c>
      <c r="G770" s="2">
        <v>7.5</v>
      </c>
      <c r="H770" s="2">
        <v>7.5</v>
      </c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55"/>
    </row>
    <row r="771" spans="1:19" ht="12.75">
      <c r="A771" s="1"/>
      <c r="B771" s="139"/>
      <c r="C771" s="139"/>
      <c r="D771" s="2" t="s">
        <v>66</v>
      </c>
      <c r="E771" s="2">
        <v>1.5</v>
      </c>
      <c r="F771" s="2">
        <v>1.5</v>
      </c>
      <c r="G771" s="2">
        <v>1.5</v>
      </c>
      <c r="H771" s="2">
        <v>1.5</v>
      </c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55"/>
    </row>
    <row r="772" spans="1:19" ht="12.75">
      <c r="A772" s="2"/>
      <c r="B772" s="13"/>
      <c r="C772" s="13"/>
      <c r="D772" s="2" t="s">
        <v>291</v>
      </c>
      <c r="E772" s="2">
        <v>1.5</v>
      </c>
      <c r="F772" s="2">
        <v>1.5</v>
      </c>
      <c r="G772" s="2">
        <v>1.5</v>
      </c>
      <c r="H772" s="2">
        <v>1.5</v>
      </c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57"/>
    </row>
    <row r="773" spans="1:19" ht="12.75">
      <c r="A773" s="75" t="s">
        <v>378</v>
      </c>
      <c r="B773" s="2">
        <v>150</v>
      </c>
      <c r="C773" s="2">
        <v>200</v>
      </c>
      <c r="D773" s="2" t="s">
        <v>276</v>
      </c>
      <c r="E773" s="2">
        <v>34</v>
      </c>
      <c r="F773" s="2">
        <v>30</v>
      </c>
      <c r="G773" s="2">
        <v>45.4</v>
      </c>
      <c r="H773" s="2">
        <v>40</v>
      </c>
      <c r="I773" s="101">
        <v>0.37</v>
      </c>
      <c r="J773" s="101">
        <v>0.15</v>
      </c>
      <c r="K773" s="101">
        <v>17.3</v>
      </c>
      <c r="L773" s="101">
        <v>72</v>
      </c>
      <c r="M773" s="101">
        <v>3.22</v>
      </c>
      <c r="N773" s="101">
        <v>0.5</v>
      </c>
      <c r="O773" s="101">
        <v>0.2</v>
      </c>
      <c r="P773" s="101">
        <v>23.1</v>
      </c>
      <c r="Q773" s="101">
        <v>96</v>
      </c>
      <c r="R773" s="101">
        <v>4.3</v>
      </c>
      <c r="S773" s="41">
        <v>526</v>
      </c>
    </row>
    <row r="774" spans="1:19" ht="12.75">
      <c r="A774" s="76"/>
      <c r="B774" s="41"/>
      <c r="C774" s="41"/>
      <c r="D774" s="2" t="s">
        <v>13</v>
      </c>
      <c r="E774" s="2">
        <v>9</v>
      </c>
      <c r="F774" s="2">
        <v>9</v>
      </c>
      <c r="G774" s="2">
        <v>11</v>
      </c>
      <c r="H774" s="2">
        <v>11</v>
      </c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41"/>
    </row>
    <row r="775" spans="1:19" ht="12.75">
      <c r="A775" s="41"/>
      <c r="B775" s="41"/>
      <c r="C775" s="41"/>
      <c r="D775" s="41" t="s">
        <v>56</v>
      </c>
      <c r="E775" s="2">
        <v>122</v>
      </c>
      <c r="F775" s="2">
        <v>122</v>
      </c>
      <c r="G775" s="2">
        <v>162</v>
      </c>
      <c r="H775" s="2">
        <v>162</v>
      </c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1"/>
    </row>
    <row r="776" spans="1:19" ht="12.75">
      <c r="A776" s="2" t="s">
        <v>21</v>
      </c>
      <c r="B776" s="13" t="s">
        <v>248</v>
      </c>
      <c r="C776" s="13" t="s">
        <v>93</v>
      </c>
      <c r="D776" s="2" t="s">
        <v>169</v>
      </c>
      <c r="E776" s="13">
        <v>20</v>
      </c>
      <c r="F776" s="13">
        <v>20</v>
      </c>
      <c r="G776" s="13">
        <v>30</v>
      </c>
      <c r="H776" s="13">
        <v>30</v>
      </c>
      <c r="I776" s="99">
        <v>1.52</v>
      </c>
      <c r="J776" s="99">
        <v>0.16</v>
      </c>
      <c r="K776" s="99">
        <v>9.84</v>
      </c>
      <c r="L776" s="99">
        <v>47</v>
      </c>
      <c r="M776" s="99">
        <v>0</v>
      </c>
      <c r="N776" s="99">
        <v>2.28</v>
      </c>
      <c r="O776" s="99">
        <v>0.24</v>
      </c>
      <c r="P776" s="99">
        <v>14.76</v>
      </c>
      <c r="Q776" s="99">
        <v>70</v>
      </c>
      <c r="R776" s="99">
        <v>0</v>
      </c>
      <c r="S776" s="3">
        <v>114</v>
      </c>
    </row>
    <row r="777" spans="1:19" ht="12.75">
      <c r="A777" s="23" t="s">
        <v>49</v>
      </c>
      <c r="B777" s="71"/>
      <c r="C777" s="71"/>
      <c r="D777" s="2" t="s">
        <v>22</v>
      </c>
      <c r="E777" s="13">
        <v>20</v>
      </c>
      <c r="F777" s="13">
        <v>20</v>
      </c>
      <c r="G777" s="13">
        <v>25</v>
      </c>
      <c r="H777" s="13">
        <v>25</v>
      </c>
      <c r="I777" s="101">
        <v>1.32</v>
      </c>
      <c r="J777" s="101">
        <v>0.24</v>
      </c>
      <c r="K777" s="101">
        <v>6.68</v>
      </c>
      <c r="L777" s="101">
        <v>34</v>
      </c>
      <c r="M777" s="101">
        <v>0</v>
      </c>
      <c r="N777" s="101">
        <v>1.65</v>
      </c>
      <c r="O777" s="101">
        <v>0.3</v>
      </c>
      <c r="P777" s="101">
        <v>8.35</v>
      </c>
      <c r="Q777" s="101">
        <v>43</v>
      </c>
      <c r="R777" s="101">
        <v>0</v>
      </c>
      <c r="S777" s="1">
        <v>115</v>
      </c>
    </row>
    <row r="778" spans="1:19" ht="12.75">
      <c r="A778" s="226" t="s">
        <v>23</v>
      </c>
      <c r="B778" s="227"/>
      <c r="C778" s="227"/>
      <c r="D778" s="227"/>
      <c r="E778" s="227"/>
      <c r="F778" s="227"/>
      <c r="G778" s="227"/>
      <c r="H778" s="227"/>
      <c r="I778" s="4">
        <f aca="true" t="shared" si="50" ref="I778:R778">SUM(I744:I777)</f>
        <v>23.61</v>
      </c>
      <c r="J778" s="4">
        <f t="shared" si="50"/>
        <v>11.870000000000001</v>
      </c>
      <c r="K778" s="4">
        <f t="shared" si="50"/>
        <v>71.30000000000001</v>
      </c>
      <c r="L778" s="4">
        <f t="shared" si="50"/>
        <v>469</v>
      </c>
      <c r="M778" s="4">
        <f t="shared" si="50"/>
        <v>19.540000000000003</v>
      </c>
      <c r="N778" s="4">
        <f t="shared" si="50"/>
        <v>34.129999999999995</v>
      </c>
      <c r="O778" s="4">
        <f t="shared" si="50"/>
        <v>14.08</v>
      </c>
      <c r="P778" s="4">
        <f t="shared" si="50"/>
        <v>103.29</v>
      </c>
      <c r="Q778" s="4">
        <f t="shared" si="50"/>
        <v>595</v>
      </c>
      <c r="R778" s="4">
        <f t="shared" si="50"/>
        <v>30.585</v>
      </c>
      <c r="S778" s="3"/>
    </row>
    <row r="779" spans="1:19" ht="12.75">
      <c r="A779" s="226" t="s">
        <v>24</v>
      </c>
      <c r="B779" s="227"/>
      <c r="C779" s="227"/>
      <c r="D779" s="228"/>
      <c r="E779" s="2"/>
      <c r="F779" s="2"/>
      <c r="G779" s="2"/>
      <c r="H779" s="2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3"/>
    </row>
    <row r="780" spans="1:19" ht="12.75">
      <c r="A780" s="22" t="s">
        <v>171</v>
      </c>
      <c r="B780" s="2">
        <v>180</v>
      </c>
      <c r="C780" s="2">
        <v>200</v>
      </c>
      <c r="D780" s="22" t="s">
        <v>171</v>
      </c>
      <c r="E780" s="19">
        <v>185</v>
      </c>
      <c r="F780" s="19">
        <v>180</v>
      </c>
      <c r="G780" s="2">
        <v>202</v>
      </c>
      <c r="H780" s="2">
        <v>200</v>
      </c>
      <c r="I780" s="175">
        <v>5.2</v>
      </c>
      <c r="J780" s="175">
        <v>4.5</v>
      </c>
      <c r="K780" s="175">
        <v>7.2</v>
      </c>
      <c r="L780" s="175">
        <v>90</v>
      </c>
      <c r="M780" s="101">
        <v>1.2</v>
      </c>
      <c r="N780" s="175">
        <v>5.8</v>
      </c>
      <c r="O780" s="175">
        <v>5</v>
      </c>
      <c r="P780" s="175">
        <v>8</v>
      </c>
      <c r="Q780" s="175">
        <v>100</v>
      </c>
      <c r="R780" s="101">
        <v>1.4</v>
      </c>
      <c r="S780" s="1">
        <v>535</v>
      </c>
    </row>
    <row r="781" spans="1:19" ht="12.75">
      <c r="A781" s="2" t="s">
        <v>568</v>
      </c>
      <c r="B781" s="2">
        <v>50</v>
      </c>
      <c r="C781" s="2">
        <v>60</v>
      </c>
      <c r="D781" s="2" t="s">
        <v>385</v>
      </c>
      <c r="E781" s="13"/>
      <c r="F781" s="13">
        <v>36</v>
      </c>
      <c r="G781" s="13"/>
      <c r="H781" s="13">
        <v>43</v>
      </c>
      <c r="I781" s="99">
        <v>2.9</v>
      </c>
      <c r="J781" s="99">
        <v>3.1</v>
      </c>
      <c r="K781" s="99">
        <v>17.5</v>
      </c>
      <c r="L781" s="99">
        <v>109</v>
      </c>
      <c r="M781" s="99">
        <v>0</v>
      </c>
      <c r="N781" s="99">
        <v>3.5</v>
      </c>
      <c r="O781" s="99">
        <v>3.7</v>
      </c>
      <c r="P781" s="99">
        <v>21</v>
      </c>
      <c r="Q781" s="99">
        <v>131</v>
      </c>
      <c r="R781" s="99">
        <v>0</v>
      </c>
      <c r="S781" s="1">
        <v>562</v>
      </c>
    </row>
    <row r="782" spans="1:19" ht="12.75">
      <c r="A782" s="2" t="s">
        <v>569</v>
      </c>
      <c r="B782" s="2"/>
      <c r="C782" s="2"/>
      <c r="D782" s="2" t="s">
        <v>66</v>
      </c>
      <c r="E782" s="13">
        <v>29</v>
      </c>
      <c r="F782" s="13">
        <v>29</v>
      </c>
      <c r="G782" s="13">
        <v>33</v>
      </c>
      <c r="H782" s="13">
        <v>33</v>
      </c>
      <c r="I782" s="14"/>
      <c r="J782" s="14"/>
      <c r="K782" s="14"/>
      <c r="L782" s="14"/>
      <c r="M782" s="14"/>
      <c r="N782" s="14"/>
      <c r="O782" s="14"/>
      <c r="P782" s="14"/>
      <c r="Q782" s="14"/>
      <c r="R782" s="4"/>
      <c r="S782" s="1"/>
    </row>
    <row r="783" spans="1:19" ht="12.75">
      <c r="A783" s="41"/>
      <c r="B783" s="2"/>
      <c r="C783" s="2"/>
      <c r="D783" s="2" t="s">
        <v>13</v>
      </c>
      <c r="E783" s="13">
        <v>1.7</v>
      </c>
      <c r="F783" s="13">
        <v>1.7</v>
      </c>
      <c r="G783" s="13">
        <v>2</v>
      </c>
      <c r="H783" s="13">
        <v>2</v>
      </c>
      <c r="I783" s="14"/>
      <c r="J783" s="14"/>
      <c r="K783" s="14"/>
      <c r="L783" s="14"/>
      <c r="M783" s="14"/>
      <c r="N783" s="14"/>
      <c r="O783" s="14"/>
      <c r="P783" s="14"/>
      <c r="Q783" s="14"/>
      <c r="R783" s="4"/>
      <c r="S783" s="1"/>
    </row>
    <row r="784" spans="1:19" ht="12.75">
      <c r="A784" s="41"/>
      <c r="B784" s="2"/>
      <c r="C784" s="2"/>
      <c r="D784" s="2" t="s">
        <v>291</v>
      </c>
      <c r="E784" s="13">
        <v>2.5</v>
      </c>
      <c r="F784" s="13">
        <v>2.5</v>
      </c>
      <c r="G784" s="13">
        <v>3</v>
      </c>
      <c r="H784" s="13">
        <v>3</v>
      </c>
      <c r="I784" s="14"/>
      <c r="J784" s="14"/>
      <c r="K784" s="14"/>
      <c r="L784" s="14"/>
      <c r="M784" s="14"/>
      <c r="N784" s="14"/>
      <c r="O784" s="14"/>
      <c r="P784" s="14"/>
      <c r="Q784" s="14"/>
      <c r="R784" s="4"/>
      <c r="S784" s="1"/>
    </row>
    <row r="785" spans="1:19" ht="12.75">
      <c r="A785" s="41"/>
      <c r="B785" s="2"/>
      <c r="C785" s="2"/>
      <c r="D785" s="2" t="s">
        <v>417</v>
      </c>
      <c r="E785" s="13">
        <v>3.5</v>
      </c>
      <c r="F785" s="13">
        <v>3.1</v>
      </c>
      <c r="G785" s="13">
        <v>4.2</v>
      </c>
      <c r="H785" s="13">
        <v>3.3</v>
      </c>
      <c r="I785" s="14"/>
      <c r="J785" s="14"/>
      <c r="K785" s="14"/>
      <c r="L785" s="14"/>
      <c r="M785" s="14"/>
      <c r="N785" s="14"/>
      <c r="O785" s="14"/>
      <c r="P785" s="14"/>
      <c r="Q785" s="14"/>
      <c r="R785" s="4"/>
      <c r="S785" s="1"/>
    </row>
    <row r="786" spans="1:19" ht="12.75">
      <c r="A786" s="41"/>
      <c r="B786" s="2"/>
      <c r="C786" s="2"/>
      <c r="D786" s="2" t="s">
        <v>26</v>
      </c>
      <c r="E786" s="13">
        <v>0.8</v>
      </c>
      <c r="F786" s="13">
        <v>0.8</v>
      </c>
      <c r="G786" s="13">
        <v>0.8</v>
      </c>
      <c r="H786" s="13">
        <v>0.8</v>
      </c>
      <c r="I786" s="14"/>
      <c r="J786" s="14"/>
      <c r="K786" s="14"/>
      <c r="L786" s="14"/>
      <c r="M786" s="14"/>
      <c r="N786" s="14"/>
      <c r="O786" s="14"/>
      <c r="P786" s="14"/>
      <c r="Q786" s="14"/>
      <c r="R786" s="4"/>
      <c r="S786" s="1"/>
    </row>
    <row r="787" spans="1:19" ht="12.75">
      <c r="A787" s="41"/>
      <c r="B787" s="2"/>
      <c r="C787" s="2"/>
      <c r="D787" s="2" t="s">
        <v>11</v>
      </c>
      <c r="E787" s="13">
        <v>7</v>
      </c>
      <c r="F787" s="13">
        <v>7</v>
      </c>
      <c r="G787" s="13">
        <v>7.5</v>
      </c>
      <c r="H787" s="13">
        <v>7.5</v>
      </c>
      <c r="I787" s="14"/>
      <c r="J787" s="14"/>
      <c r="K787" s="14"/>
      <c r="L787" s="14"/>
      <c r="M787" s="14"/>
      <c r="N787" s="14"/>
      <c r="O787" s="14"/>
      <c r="P787" s="14"/>
      <c r="Q787" s="14"/>
      <c r="R787" s="4"/>
      <c r="S787" s="1"/>
    </row>
    <row r="788" spans="1:19" ht="12.75">
      <c r="A788" s="41"/>
      <c r="B788" s="2"/>
      <c r="C788" s="2"/>
      <c r="D788" s="2" t="s">
        <v>386</v>
      </c>
      <c r="E788" s="13">
        <v>1</v>
      </c>
      <c r="F788" s="13">
        <v>1</v>
      </c>
      <c r="G788" s="13">
        <v>1</v>
      </c>
      <c r="H788" s="13">
        <v>1</v>
      </c>
      <c r="I788" s="14"/>
      <c r="J788" s="14"/>
      <c r="K788" s="14"/>
      <c r="L788" s="14"/>
      <c r="M788" s="14"/>
      <c r="N788" s="14"/>
      <c r="O788" s="14"/>
      <c r="P788" s="14"/>
      <c r="Q788" s="14"/>
      <c r="R788" s="4"/>
      <c r="S788" s="1"/>
    </row>
    <row r="789" spans="1:19" ht="12.75">
      <c r="A789" s="41"/>
      <c r="B789" s="232" t="s">
        <v>388</v>
      </c>
      <c r="C789" s="233"/>
      <c r="D789" s="234"/>
      <c r="E789" s="13">
        <v>0.5</v>
      </c>
      <c r="F789" s="13">
        <v>0.5</v>
      </c>
      <c r="G789" s="13">
        <v>0.5</v>
      </c>
      <c r="H789" s="13">
        <v>0.5</v>
      </c>
      <c r="I789" s="14"/>
      <c r="J789" s="14"/>
      <c r="K789" s="14"/>
      <c r="L789" s="14"/>
      <c r="M789" s="14"/>
      <c r="N789" s="14"/>
      <c r="O789" s="14"/>
      <c r="P789" s="14"/>
      <c r="Q789" s="14"/>
      <c r="R789" s="4"/>
      <c r="S789" s="1"/>
    </row>
    <row r="790" spans="1:19" ht="12.75">
      <c r="A790" s="41"/>
      <c r="B790" s="232" t="s">
        <v>389</v>
      </c>
      <c r="C790" s="233"/>
      <c r="D790" s="234"/>
      <c r="E790" s="13">
        <v>1.5</v>
      </c>
      <c r="F790" s="13">
        <v>1.3</v>
      </c>
      <c r="G790" s="13">
        <v>1.5</v>
      </c>
      <c r="H790" s="13">
        <v>1.3</v>
      </c>
      <c r="I790" s="14"/>
      <c r="J790" s="14"/>
      <c r="K790" s="14"/>
      <c r="L790" s="14"/>
      <c r="M790" s="14"/>
      <c r="N790" s="14"/>
      <c r="O790" s="14"/>
      <c r="P790" s="14"/>
      <c r="Q790" s="14"/>
      <c r="R790" s="4"/>
      <c r="S790" s="1"/>
    </row>
    <row r="791" spans="1:19" ht="12.75">
      <c r="A791" s="41"/>
      <c r="B791" s="2"/>
      <c r="C791" s="2"/>
      <c r="D791" s="20" t="s">
        <v>387</v>
      </c>
      <c r="E791" s="13"/>
      <c r="F791" s="50">
        <v>25</v>
      </c>
      <c r="G791" s="50"/>
      <c r="H791" s="50">
        <v>25</v>
      </c>
      <c r="I791" s="14"/>
      <c r="J791" s="14"/>
      <c r="K791" s="14"/>
      <c r="L791" s="14"/>
      <c r="M791" s="14"/>
      <c r="N791" s="14"/>
      <c r="O791" s="14"/>
      <c r="P791" s="14"/>
      <c r="Q791" s="14"/>
      <c r="R791" s="4"/>
      <c r="S791" s="1">
        <v>758</v>
      </c>
    </row>
    <row r="792" spans="1:19" ht="12.75">
      <c r="A792" s="41"/>
      <c r="B792" s="2"/>
      <c r="C792" s="2"/>
      <c r="D792" s="2" t="s">
        <v>508</v>
      </c>
      <c r="E792" s="13">
        <v>39.3</v>
      </c>
      <c r="F792" s="13">
        <v>31.5</v>
      </c>
      <c r="G792" s="13">
        <v>39.3</v>
      </c>
      <c r="H792" s="13">
        <v>31.5</v>
      </c>
      <c r="I792" s="14"/>
      <c r="J792" s="14"/>
      <c r="K792" s="14"/>
      <c r="L792" s="14"/>
      <c r="M792" s="14"/>
      <c r="N792" s="14"/>
      <c r="O792" s="14"/>
      <c r="P792" s="14"/>
      <c r="Q792" s="14"/>
      <c r="R792" s="4"/>
      <c r="S792" s="1"/>
    </row>
    <row r="793" spans="1:19" ht="12.75">
      <c r="A793" s="41"/>
      <c r="B793" s="2"/>
      <c r="C793" s="2"/>
      <c r="D793" s="2" t="s">
        <v>40</v>
      </c>
      <c r="E793" s="13">
        <v>2</v>
      </c>
      <c r="F793" s="13">
        <v>2</v>
      </c>
      <c r="G793" s="13">
        <v>2</v>
      </c>
      <c r="H793" s="13">
        <v>2</v>
      </c>
      <c r="I793" s="14"/>
      <c r="J793" s="14"/>
      <c r="K793" s="14"/>
      <c r="L793" s="14"/>
      <c r="M793" s="14"/>
      <c r="N793" s="14"/>
      <c r="O793" s="14"/>
      <c r="P793" s="14"/>
      <c r="Q793" s="14"/>
      <c r="R793" s="4"/>
      <c r="S793" s="1"/>
    </row>
    <row r="794" spans="1:19" ht="12.75">
      <c r="A794" s="41"/>
      <c r="B794" s="2"/>
      <c r="C794" s="2"/>
      <c r="D794" s="2" t="s">
        <v>282</v>
      </c>
      <c r="E794" s="13">
        <v>6</v>
      </c>
      <c r="F794" s="13">
        <v>5</v>
      </c>
      <c r="G794" s="13">
        <v>6</v>
      </c>
      <c r="H794" s="13">
        <v>5</v>
      </c>
      <c r="I794" s="134"/>
      <c r="J794" s="134"/>
      <c r="K794" s="134"/>
      <c r="L794" s="134"/>
      <c r="M794" s="134"/>
      <c r="N794" s="134"/>
      <c r="O794" s="134"/>
      <c r="P794" s="134"/>
      <c r="Q794" s="134"/>
      <c r="R794" s="135"/>
      <c r="S794" s="1"/>
    </row>
    <row r="795" spans="1:19" ht="12.75">
      <c r="A795" s="41"/>
      <c r="B795" s="2"/>
      <c r="C795" s="2"/>
      <c r="D795" s="2" t="s">
        <v>40</v>
      </c>
      <c r="E795" s="13">
        <v>1</v>
      </c>
      <c r="F795" s="13">
        <v>1</v>
      </c>
      <c r="G795" s="13">
        <v>1</v>
      </c>
      <c r="H795" s="13">
        <v>1</v>
      </c>
      <c r="I795" s="134"/>
      <c r="J795" s="134"/>
      <c r="K795" s="134"/>
      <c r="L795" s="134"/>
      <c r="M795" s="134"/>
      <c r="N795" s="134"/>
      <c r="O795" s="134"/>
      <c r="P795" s="134"/>
      <c r="Q795" s="134"/>
      <c r="R795" s="135"/>
      <c r="S795" s="1"/>
    </row>
    <row r="796" spans="1:19" ht="12.75">
      <c r="A796" s="41"/>
      <c r="B796" s="2"/>
      <c r="C796" s="2"/>
      <c r="D796" s="2"/>
      <c r="E796" s="13"/>
      <c r="F796" s="13"/>
      <c r="G796" s="13"/>
      <c r="H796" s="13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"/>
    </row>
    <row r="797" spans="1:19" ht="12.75">
      <c r="A797" s="230" t="s">
        <v>30</v>
      </c>
      <c r="B797" s="230"/>
      <c r="C797" s="230"/>
      <c r="D797" s="230"/>
      <c r="E797" s="230"/>
      <c r="F797" s="230"/>
      <c r="G797" s="230"/>
      <c r="H797" s="230"/>
      <c r="I797" s="4">
        <f aca="true" t="shared" si="51" ref="I797:R797">SUM(I780:I796)</f>
        <v>8.1</v>
      </c>
      <c r="J797" s="4">
        <f t="shared" si="51"/>
        <v>7.6</v>
      </c>
      <c r="K797" s="4">
        <f t="shared" si="51"/>
        <v>24.7</v>
      </c>
      <c r="L797" s="4">
        <f t="shared" si="51"/>
        <v>199</v>
      </c>
      <c r="M797" s="4">
        <f t="shared" si="51"/>
        <v>1.2</v>
      </c>
      <c r="N797" s="4">
        <f t="shared" si="51"/>
        <v>9.3</v>
      </c>
      <c r="O797" s="4">
        <f t="shared" si="51"/>
        <v>8.7</v>
      </c>
      <c r="P797" s="4">
        <f t="shared" si="51"/>
        <v>29</v>
      </c>
      <c r="Q797" s="4">
        <f t="shared" si="51"/>
        <v>231</v>
      </c>
      <c r="R797" s="4">
        <f t="shared" si="51"/>
        <v>1.4</v>
      </c>
      <c r="S797" s="4"/>
    </row>
    <row r="798" spans="1:19" ht="12.75">
      <c r="A798" s="230" t="s">
        <v>31</v>
      </c>
      <c r="B798" s="231"/>
      <c r="C798" s="231"/>
      <c r="D798" s="231"/>
      <c r="E798" s="2"/>
      <c r="F798" s="2"/>
      <c r="G798" s="2"/>
      <c r="H798" s="2"/>
      <c r="I798" s="112"/>
      <c r="J798" s="112"/>
      <c r="K798" s="112"/>
      <c r="L798" s="112"/>
      <c r="M798" s="112"/>
      <c r="N798" s="112"/>
      <c r="O798" s="112"/>
      <c r="P798" s="112"/>
      <c r="Q798" s="112"/>
      <c r="R798" s="1"/>
      <c r="S798" s="3"/>
    </row>
    <row r="799" spans="1:19" ht="12.75">
      <c r="A799" s="2" t="s">
        <v>593</v>
      </c>
      <c r="B799" s="2">
        <v>70</v>
      </c>
      <c r="C799" s="2">
        <v>80</v>
      </c>
      <c r="D799" s="2" t="s">
        <v>72</v>
      </c>
      <c r="E799" s="2">
        <v>73.5</v>
      </c>
      <c r="F799" s="2">
        <v>70</v>
      </c>
      <c r="G799" s="2">
        <v>84</v>
      </c>
      <c r="H799" s="2">
        <v>80</v>
      </c>
      <c r="I799" s="101">
        <v>0.28</v>
      </c>
      <c r="J799" s="101">
        <v>0.07</v>
      </c>
      <c r="K799" s="101">
        <v>1.7</v>
      </c>
      <c r="L799" s="101">
        <v>9</v>
      </c>
      <c r="M799" s="101">
        <v>7</v>
      </c>
      <c r="N799" s="101">
        <v>0.32</v>
      </c>
      <c r="O799" s="101">
        <v>0.08</v>
      </c>
      <c r="P799" s="101">
        <v>1.7</v>
      </c>
      <c r="Q799" s="101">
        <v>10.2</v>
      </c>
      <c r="R799" s="101">
        <v>8</v>
      </c>
      <c r="S799" s="2">
        <v>112</v>
      </c>
    </row>
    <row r="800" spans="1:19" ht="12.75">
      <c r="A800" s="76" t="s">
        <v>540</v>
      </c>
      <c r="B800" s="51" t="s">
        <v>539</v>
      </c>
      <c r="C800" s="51" t="s">
        <v>75</v>
      </c>
      <c r="D800" s="51" t="s">
        <v>410</v>
      </c>
      <c r="E800" s="51">
        <v>63.1</v>
      </c>
      <c r="F800" s="51">
        <v>56.6</v>
      </c>
      <c r="G800" s="51">
        <v>92</v>
      </c>
      <c r="H800" s="51">
        <v>59.7</v>
      </c>
      <c r="I800" s="101">
        <v>12.3</v>
      </c>
      <c r="J800" s="101">
        <v>9.5</v>
      </c>
      <c r="K800" s="101">
        <v>25.7</v>
      </c>
      <c r="L800" s="101">
        <v>237</v>
      </c>
      <c r="M800" s="101">
        <v>3.8</v>
      </c>
      <c r="N800" s="101">
        <v>13.8</v>
      </c>
      <c r="O800" s="101">
        <v>10.6</v>
      </c>
      <c r="P800" s="101">
        <v>28.8</v>
      </c>
      <c r="Q800" s="101">
        <v>266</v>
      </c>
      <c r="R800" s="101">
        <v>4.3</v>
      </c>
      <c r="S800" s="3">
        <v>157</v>
      </c>
    </row>
    <row r="801" spans="1:19" ht="12.75">
      <c r="A801" s="76" t="s">
        <v>579</v>
      </c>
      <c r="B801" s="51"/>
      <c r="C801" s="51"/>
      <c r="D801" s="51" t="s">
        <v>543</v>
      </c>
      <c r="E801" s="51"/>
      <c r="F801" s="51">
        <v>35</v>
      </c>
      <c r="G801" s="51"/>
      <c r="H801" s="51">
        <v>43</v>
      </c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3" t="s">
        <v>632</v>
      </c>
    </row>
    <row r="802" spans="1:19" ht="12.75">
      <c r="A802" s="76" t="s">
        <v>259</v>
      </c>
      <c r="B802" s="51"/>
      <c r="C802" s="51"/>
      <c r="D802" s="51" t="s">
        <v>420</v>
      </c>
      <c r="E802" s="51">
        <v>176</v>
      </c>
      <c r="F802" s="51">
        <v>134</v>
      </c>
      <c r="G802" s="51">
        <v>220</v>
      </c>
      <c r="H802" s="51">
        <v>166</v>
      </c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3"/>
    </row>
    <row r="803" spans="1:19" ht="12.75">
      <c r="A803" s="76"/>
      <c r="B803" s="51"/>
      <c r="C803" s="51"/>
      <c r="D803" s="51" t="s">
        <v>421</v>
      </c>
      <c r="E803" s="51">
        <v>189</v>
      </c>
      <c r="F803" s="51">
        <v>134</v>
      </c>
      <c r="G803" s="51">
        <v>235.7</v>
      </c>
      <c r="H803" s="51">
        <v>166</v>
      </c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3"/>
    </row>
    <row r="804" spans="1:19" ht="12.75">
      <c r="A804" s="76"/>
      <c r="B804" s="51"/>
      <c r="C804" s="51"/>
      <c r="D804" s="51" t="s">
        <v>421</v>
      </c>
      <c r="E804" s="51">
        <v>203.3</v>
      </c>
      <c r="F804" s="51">
        <v>134</v>
      </c>
      <c r="G804" s="51">
        <v>254</v>
      </c>
      <c r="H804" s="51">
        <v>166</v>
      </c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3"/>
    </row>
    <row r="805" spans="1:19" ht="12.75">
      <c r="A805" s="76"/>
      <c r="B805" s="51"/>
      <c r="C805" s="51"/>
      <c r="D805" s="51" t="s">
        <v>423</v>
      </c>
      <c r="E805" s="51">
        <v>220</v>
      </c>
      <c r="F805" s="51">
        <v>134</v>
      </c>
      <c r="G805" s="51">
        <v>275</v>
      </c>
      <c r="H805" s="51">
        <v>166</v>
      </c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3"/>
    </row>
    <row r="806" spans="1:19" ht="12.75">
      <c r="A806" s="76"/>
      <c r="B806" s="51"/>
      <c r="C806" s="51"/>
      <c r="D806" s="51" t="s">
        <v>417</v>
      </c>
      <c r="E806" s="51">
        <v>4.2</v>
      </c>
      <c r="F806" s="51">
        <v>3.6</v>
      </c>
      <c r="G806" s="51">
        <v>4.5</v>
      </c>
      <c r="H806" s="51">
        <v>3.9</v>
      </c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3"/>
    </row>
    <row r="807" spans="1:19" ht="12.75">
      <c r="A807" s="76"/>
      <c r="B807" s="51"/>
      <c r="C807" s="51"/>
      <c r="D807" s="51" t="s">
        <v>18</v>
      </c>
      <c r="E807" s="51">
        <v>13</v>
      </c>
      <c r="F807" s="51">
        <v>11</v>
      </c>
      <c r="G807" s="51">
        <v>17.1</v>
      </c>
      <c r="H807" s="51">
        <v>14.4</v>
      </c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3"/>
    </row>
    <row r="808" spans="1:19" ht="12.75">
      <c r="A808" s="41"/>
      <c r="B808" s="2"/>
      <c r="C808" s="2"/>
      <c r="D808" s="51" t="s">
        <v>40</v>
      </c>
      <c r="E808" s="51">
        <v>5.6</v>
      </c>
      <c r="F808" s="51">
        <v>5.6</v>
      </c>
      <c r="G808" s="51">
        <v>6</v>
      </c>
      <c r="H808" s="51">
        <v>6</v>
      </c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3"/>
    </row>
    <row r="809" spans="1:19" ht="12.75">
      <c r="A809" s="41"/>
      <c r="B809" s="2"/>
      <c r="C809" s="2"/>
      <c r="D809" s="51" t="s">
        <v>411</v>
      </c>
      <c r="E809" s="51">
        <v>3</v>
      </c>
      <c r="F809" s="51">
        <v>3</v>
      </c>
      <c r="G809" s="51">
        <v>4</v>
      </c>
      <c r="H809" s="51">
        <v>4</v>
      </c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3"/>
    </row>
    <row r="810" spans="1:19" ht="12.75">
      <c r="A810" s="41"/>
      <c r="B810" s="2"/>
      <c r="C810" s="2"/>
      <c r="D810" s="74" t="s">
        <v>412</v>
      </c>
      <c r="E810" s="74"/>
      <c r="F810" s="74">
        <v>188</v>
      </c>
      <c r="G810" s="74"/>
      <c r="H810" s="74">
        <v>223</v>
      </c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3"/>
    </row>
    <row r="811" spans="1:19" ht="12.75">
      <c r="A811" s="41"/>
      <c r="B811" s="2"/>
      <c r="C811" s="2"/>
      <c r="D811" s="20" t="s">
        <v>544</v>
      </c>
      <c r="E811" s="12"/>
      <c r="F811" s="69">
        <v>30</v>
      </c>
      <c r="G811" s="50"/>
      <c r="H811" s="50">
        <v>50</v>
      </c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3">
        <v>451</v>
      </c>
    </row>
    <row r="812" spans="1:19" ht="12.75">
      <c r="A812" s="41"/>
      <c r="B812" s="2"/>
      <c r="C812" s="2"/>
      <c r="D812" s="1" t="s">
        <v>19</v>
      </c>
      <c r="E812" s="19">
        <v>7.5</v>
      </c>
      <c r="F812" s="19">
        <v>7.5</v>
      </c>
      <c r="G812" s="19">
        <v>12.5</v>
      </c>
      <c r="H812" s="19">
        <v>12.5</v>
      </c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3"/>
    </row>
    <row r="813" spans="1:19" ht="12.75">
      <c r="A813" s="41"/>
      <c r="B813" s="2"/>
      <c r="C813" s="2"/>
      <c r="D813" s="1" t="s">
        <v>66</v>
      </c>
      <c r="E813" s="19">
        <v>0.8</v>
      </c>
      <c r="F813" s="19">
        <v>0.8</v>
      </c>
      <c r="G813" s="19">
        <v>1.3</v>
      </c>
      <c r="H813" s="19">
        <v>1.3</v>
      </c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3"/>
    </row>
    <row r="814" spans="1:19" ht="12.75">
      <c r="A814" s="41"/>
      <c r="B814" s="2"/>
      <c r="C814" s="2"/>
      <c r="D814" s="1" t="s">
        <v>56</v>
      </c>
      <c r="E814" s="19">
        <v>17</v>
      </c>
      <c r="F814" s="19">
        <v>17</v>
      </c>
      <c r="G814" s="19">
        <v>28</v>
      </c>
      <c r="H814" s="19">
        <v>28</v>
      </c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3"/>
    </row>
    <row r="815" spans="1:19" ht="12.75">
      <c r="A815" s="41"/>
      <c r="B815" s="2"/>
      <c r="C815" s="2"/>
      <c r="D815" s="1" t="s">
        <v>40</v>
      </c>
      <c r="E815" s="19">
        <v>0.8</v>
      </c>
      <c r="F815" s="19">
        <v>0.8</v>
      </c>
      <c r="G815" s="19">
        <v>1.3</v>
      </c>
      <c r="H815" s="19">
        <v>1.3</v>
      </c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3"/>
    </row>
    <row r="816" spans="1:19" ht="12.75">
      <c r="A816" s="17" t="s">
        <v>286</v>
      </c>
      <c r="B816" s="13">
        <v>135</v>
      </c>
      <c r="C816" s="13">
        <v>200</v>
      </c>
      <c r="D816" s="2" t="s">
        <v>42</v>
      </c>
      <c r="E816" s="2">
        <v>135</v>
      </c>
      <c r="F816" s="2">
        <v>135</v>
      </c>
      <c r="G816" s="2">
        <v>200</v>
      </c>
      <c r="H816" s="2">
        <v>200</v>
      </c>
      <c r="I816" s="99">
        <v>0.6</v>
      </c>
      <c r="J816" s="99">
        <v>0</v>
      </c>
      <c r="K816" s="99">
        <v>13.6</v>
      </c>
      <c r="L816" s="99">
        <v>62</v>
      </c>
      <c r="M816" s="99">
        <v>5.4</v>
      </c>
      <c r="N816" s="99">
        <v>1</v>
      </c>
      <c r="O816" s="99">
        <v>0</v>
      </c>
      <c r="P816" s="99">
        <v>20.2</v>
      </c>
      <c r="Q816" s="99">
        <v>92</v>
      </c>
      <c r="R816" s="99">
        <v>8</v>
      </c>
      <c r="S816" s="55">
        <v>537</v>
      </c>
    </row>
    <row r="817" spans="1:19" ht="12.75">
      <c r="A817" s="2" t="s">
        <v>180</v>
      </c>
      <c r="B817" s="13" t="s">
        <v>244</v>
      </c>
      <c r="C817" s="13" t="s">
        <v>94</v>
      </c>
      <c r="D817" s="2" t="s">
        <v>44</v>
      </c>
      <c r="E817" s="2">
        <v>15</v>
      </c>
      <c r="F817" s="2">
        <v>15</v>
      </c>
      <c r="G817" s="2">
        <v>20</v>
      </c>
      <c r="H817" s="2">
        <v>20</v>
      </c>
      <c r="I817" s="99">
        <v>1.14</v>
      </c>
      <c r="J817" s="99">
        <v>0.12</v>
      </c>
      <c r="K817" s="99">
        <v>7.38</v>
      </c>
      <c r="L817" s="99">
        <v>35</v>
      </c>
      <c r="M817" s="99">
        <v>0</v>
      </c>
      <c r="N817" s="99">
        <v>1.52</v>
      </c>
      <c r="O817" s="99">
        <v>0.16</v>
      </c>
      <c r="P817" s="99">
        <v>9.84</v>
      </c>
      <c r="Q817" s="99">
        <v>47</v>
      </c>
      <c r="R817" s="99">
        <v>0</v>
      </c>
      <c r="S817" s="1">
        <v>114</v>
      </c>
    </row>
    <row r="818" spans="1:19" ht="12.75">
      <c r="A818" s="1"/>
      <c r="B818" s="1"/>
      <c r="C818" s="1"/>
      <c r="D818" s="2" t="s">
        <v>22</v>
      </c>
      <c r="E818" s="2">
        <v>20</v>
      </c>
      <c r="F818" s="2">
        <v>20</v>
      </c>
      <c r="G818" s="2">
        <v>25</v>
      </c>
      <c r="H818" s="2">
        <v>25</v>
      </c>
      <c r="I818" s="101">
        <v>1.32</v>
      </c>
      <c r="J818" s="101">
        <v>0.24</v>
      </c>
      <c r="K818" s="101">
        <v>6.68</v>
      </c>
      <c r="L818" s="101">
        <v>34</v>
      </c>
      <c r="M818" s="101">
        <v>0</v>
      </c>
      <c r="N818" s="101">
        <v>1.65</v>
      </c>
      <c r="O818" s="101">
        <v>0.3</v>
      </c>
      <c r="P818" s="101">
        <v>8.35</v>
      </c>
      <c r="Q818" s="101">
        <v>43</v>
      </c>
      <c r="R818" s="101">
        <v>0</v>
      </c>
      <c r="S818" s="1">
        <v>115</v>
      </c>
    </row>
    <row r="819" spans="1:19" ht="12.75">
      <c r="A819" s="230" t="s">
        <v>45</v>
      </c>
      <c r="B819" s="230"/>
      <c r="C819" s="230"/>
      <c r="D819" s="230"/>
      <c r="E819" s="230"/>
      <c r="F819" s="230"/>
      <c r="G819" s="230"/>
      <c r="H819" s="230"/>
      <c r="I819" s="46">
        <f aca="true" t="shared" si="52" ref="I819:R819">SUM(I799:I818)</f>
        <v>15.64</v>
      </c>
      <c r="J819" s="46">
        <f t="shared" si="52"/>
        <v>9.93</v>
      </c>
      <c r="K819" s="46">
        <f t="shared" si="52"/>
        <v>55.06</v>
      </c>
      <c r="L819" s="46">
        <f t="shared" si="52"/>
        <v>377</v>
      </c>
      <c r="M819" s="46">
        <f t="shared" si="52"/>
        <v>16.200000000000003</v>
      </c>
      <c r="N819" s="46">
        <f t="shared" si="52"/>
        <v>18.29</v>
      </c>
      <c r="O819" s="46">
        <f t="shared" si="52"/>
        <v>11.14</v>
      </c>
      <c r="P819" s="46">
        <f t="shared" si="52"/>
        <v>68.89</v>
      </c>
      <c r="Q819" s="46">
        <f t="shared" si="52"/>
        <v>458.2</v>
      </c>
      <c r="R819" s="46">
        <f t="shared" si="52"/>
        <v>20.3</v>
      </c>
      <c r="S819" s="1"/>
    </row>
    <row r="820" spans="1:19" ht="15">
      <c r="A820" s="230" t="s">
        <v>36</v>
      </c>
      <c r="B820" s="230"/>
      <c r="C820" s="230"/>
      <c r="D820" s="230"/>
      <c r="E820" s="230"/>
      <c r="F820" s="230"/>
      <c r="G820" s="230"/>
      <c r="H820" s="230"/>
      <c r="I820" s="47">
        <f aca="true" t="shared" si="53" ref="I820:R820">I819+I797+I778+I742+I739</f>
        <v>62.27</v>
      </c>
      <c r="J820" s="47">
        <f t="shared" si="53"/>
        <v>42.68</v>
      </c>
      <c r="K820" s="47">
        <f t="shared" si="53"/>
        <v>208.18</v>
      </c>
      <c r="L820" s="47">
        <f t="shared" si="53"/>
        <v>1463.7</v>
      </c>
      <c r="M820" s="47">
        <f t="shared" si="53"/>
        <v>43.65200000000001</v>
      </c>
      <c r="N820" s="47">
        <f t="shared" si="53"/>
        <v>79.48</v>
      </c>
      <c r="O820" s="47">
        <f t="shared" si="53"/>
        <v>50.84</v>
      </c>
      <c r="P820" s="47">
        <f t="shared" si="53"/>
        <v>270.36</v>
      </c>
      <c r="Q820" s="47">
        <f t="shared" si="53"/>
        <v>1782</v>
      </c>
      <c r="R820" s="47">
        <f t="shared" si="53"/>
        <v>59.345</v>
      </c>
      <c r="S820" s="1"/>
    </row>
    <row r="821" spans="1:19" ht="12.75">
      <c r="A821" s="226" t="s">
        <v>672</v>
      </c>
      <c r="B821" s="227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  <c r="M821" s="227"/>
      <c r="N821" s="227"/>
      <c r="O821" s="227"/>
      <c r="P821" s="227"/>
      <c r="Q821" s="228"/>
      <c r="R821" s="1"/>
      <c r="S821" s="1"/>
    </row>
    <row r="822" spans="1:19" ht="12.75">
      <c r="A822" s="217" t="s">
        <v>285</v>
      </c>
      <c r="B822" s="229"/>
      <c r="C822" s="229"/>
      <c r="D822" s="2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2" t="s">
        <v>99</v>
      </c>
      <c r="B823" s="5">
        <v>50</v>
      </c>
      <c r="C823" s="5">
        <v>50</v>
      </c>
      <c r="D823" s="2" t="s">
        <v>417</v>
      </c>
      <c r="E823" s="52">
        <v>42.3</v>
      </c>
      <c r="F823" s="13">
        <v>32.5</v>
      </c>
      <c r="G823" s="52">
        <v>42.3</v>
      </c>
      <c r="H823" s="13">
        <v>32.5</v>
      </c>
      <c r="I823" s="99">
        <v>4.3</v>
      </c>
      <c r="J823" s="99">
        <v>6.7</v>
      </c>
      <c r="K823" s="99">
        <v>1.15</v>
      </c>
      <c r="L823" s="99">
        <v>81</v>
      </c>
      <c r="M823" s="100">
        <v>0.15</v>
      </c>
      <c r="N823" s="99">
        <v>4.3</v>
      </c>
      <c r="O823" s="99">
        <v>6.7</v>
      </c>
      <c r="P823" s="99">
        <v>1.15</v>
      </c>
      <c r="Q823" s="99">
        <v>81</v>
      </c>
      <c r="R823" s="100">
        <v>0.15</v>
      </c>
      <c r="S823" s="55">
        <v>307</v>
      </c>
    </row>
    <row r="824" spans="1:19" ht="12.75">
      <c r="A824" s="42"/>
      <c r="B824" s="5"/>
      <c r="C824" s="5"/>
      <c r="D824" s="2" t="s">
        <v>126</v>
      </c>
      <c r="E824" s="52">
        <v>20</v>
      </c>
      <c r="F824" s="13">
        <v>20</v>
      </c>
      <c r="G824" s="52">
        <v>20</v>
      </c>
      <c r="H824" s="13">
        <v>20</v>
      </c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55"/>
    </row>
    <row r="825" spans="1:19" ht="12.75">
      <c r="A825" s="42"/>
      <c r="B825" s="5"/>
      <c r="C825" s="5"/>
      <c r="D825" s="2" t="s">
        <v>40</v>
      </c>
      <c r="E825" s="52">
        <v>1.5</v>
      </c>
      <c r="F825" s="13">
        <v>1.5</v>
      </c>
      <c r="G825" s="52">
        <v>1.5</v>
      </c>
      <c r="H825" s="13">
        <v>1.5</v>
      </c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55"/>
    </row>
    <row r="826" spans="1:19" ht="12.75">
      <c r="A826" s="75" t="s">
        <v>323</v>
      </c>
      <c r="B826" s="137">
        <v>130</v>
      </c>
      <c r="C826" s="137">
        <v>150</v>
      </c>
      <c r="D826" s="17" t="s">
        <v>515</v>
      </c>
      <c r="E826" s="13">
        <v>13</v>
      </c>
      <c r="F826" s="13">
        <v>13</v>
      </c>
      <c r="G826" s="13">
        <v>19</v>
      </c>
      <c r="H826" s="13">
        <v>19</v>
      </c>
      <c r="I826" s="99">
        <v>5.1</v>
      </c>
      <c r="J826" s="99">
        <v>6.1</v>
      </c>
      <c r="K826" s="99">
        <v>23.3</v>
      </c>
      <c r="L826" s="99">
        <v>184</v>
      </c>
      <c r="M826" s="99">
        <v>0.9</v>
      </c>
      <c r="N826" s="99">
        <v>5.85</v>
      </c>
      <c r="O826" s="99">
        <v>7.1</v>
      </c>
      <c r="P826" s="99">
        <v>26.8</v>
      </c>
      <c r="Q826" s="99">
        <v>212</v>
      </c>
      <c r="R826" s="99">
        <v>1.1</v>
      </c>
      <c r="S826" s="55">
        <v>273</v>
      </c>
    </row>
    <row r="827" spans="1:19" ht="12.75">
      <c r="A827" s="120" t="s">
        <v>132</v>
      </c>
      <c r="B827" s="5"/>
      <c r="C827" s="5"/>
      <c r="D827" s="17" t="s">
        <v>11</v>
      </c>
      <c r="E827" s="13">
        <v>90</v>
      </c>
      <c r="F827" s="13">
        <v>90</v>
      </c>
      <c r="G827" s="13">
        <v>100</v>
      </c>
      <c r="H827" s="13">
        <v>100</v>
      </c>
      <c r="I827" s="43"/>
      <c r="J827" s="43"/>
      <c r="K827" s="43"/>
      <c r="L827" s="43"/>
      <c r="M827" s="43"/>
      <c r="N827" s="44"/>
      <c r="O827" s="44"/>
      <c r="P827" s="44"/>
      <c r="Q827" s="44"/>
      <c r="R827" s="44"/>
      <c r="S827" s="36"/>
    </row>
    <row r="828" spans="1:19" ht="12.75">
      <c r="A828" s="42"/>
      <c r="B828" s="5"/>
      <c r="C828" s="5"/>
      <c r="D828" s="17" t="s">
        <v>56</v>
      </c>
      <c r="E828" s="13">
        <v>35</v>
      </c>
      <c r="F828" s="13">
        <v>35</v>
      </c>
      <c r="G828" s="13">
        <v>50</v>
      </c>
      <c r="H828" s="13">
        <v>50</v>
      </c>
      <c r="I828" s="43"/>
      <c r="J828" s="43"/>
      <c r="K828" s="43"/>
      <c r="L828" s="43"/>
      <c r="M828" s="43"/>
      <c r="N828" s="44"/>
      <c r="O828" s="44"/>
      <c r="P828" s="44"/>
      <c r="Q828" s="44"/>
      <c r="R828" s="44"/>
      <c r="S828" s="36"/>
    </row>
    <row r="829" spans="1:19" ht="12.75">
      <c r="A829" s="42"/>
      <c r="B829" s="5"/>
      <c r="C829" s="5"/>
      <c r="D829" s="17" t="s">
        <v>13</v>
      </c>
      <c r="E829" s="13">
        <v>3.5</v>
      </c>
      <c r="F829" s="13">
        <v>3.5</v>
      </c>
      <c r="G829" s="13">
        <v>4</v>
      </c>
      <c r="H829" s="13">
        <v>4</v>
      </c>
      <c r="I829" s="43"/>
      <c r="J829" s="43"/>
      <c r="K829" s="43"/>
      <c r="L829" s="43"/>
      <c r="M829" s="43"/>
      <c r="N829" s="44"/>
      <c r="O829" s="44"/>
      <c r="P829" s="44"/>
      <c r="Q829" s="44"/>
      <c r="R829" s="44"/>
      <c r="S829" s="36"/>
    </row>
    <row r="830" spans="1:19" ht="12.75">
      <c r="A830" s="42"/>
      <c r="B830" s="5"/>
      <c r="C830" s="5"/>
      <c r="D830" s="17" t="s">
        <v>40</v>
      </c>
      <c r="E830" s="13">
        <v>3.5</v>
      </c>
      <c r="F830" s="13">
        <v>3.5</v>
      </c>
      <c r="G830" s="13">
        <v>4</v>
      </c>
      <c r="H830" s="13">
        <v>4</v>
      </c>
      <c r="I830" s="43"/>
      <c r="J830" s="43"/>
      <c r="K830" s="43"/>
      <c r="L830" s="43"/>
      <c r="M830" s="43"/>
      <c r="N830" s="44"/>
      <c r="O830" s="44"/>
      <c r="P830" s="44"/>
      <c r="Q830" s="44"/>
      <c r="R830" s="44"/>
      <c r="S830" s="36"/>
    </row>
    <row r="831" spans="1:19" ht="12.75">
      <c r="A831" s="42" t="s">
        <v>263</v>
      </c>
      <c r="B831" s="5">
        <v>150</v>
      </c>
      <c r="C831" s="5">
        <v>200</v>
      </c>
      <c r="D831" s="17" t="s">
        <v>293</v>
      </c>
      <c r="E831" s="13">
        <v>1.6</v>
      </c>
      <c r="F831" s="13">
        <v>1.6</v>
      </c>
      <c r="G831" s="13">
        <v>2</v>
      </c>
      <c r="H831" s="13">
        <v>2</v>
      </c>
      <c r="I831" s="99">
        <v>2.15</v>
      </c>
      <c r="J831" s="99">
        <v>1.46</v>
      </c>
      <c r="K831" s="99">
        <v>15.5</v>
      </c>
      <c r="L831" s="99">
        <v>84</v>
      </c>
      <c r="M831" s="99">
        <v>0.28</v>
      </c>
      <c r="N831" s="99">
        <v>2.86</v>
      </c>
      <c r="O831" s="99">
        <v>1.9</v>
      </c>
      <c r="P831" s="99">
        <v>20.1</v>
      </c>
      <c r="Q831" s="99">
        <v>112</v>
      </c>
      <c r="R831" s="99">
        <v>0.37</v>
      </c>
      <c r="S831" s="36">
        <v>396</v>
      </c>
    </row>
    <row r="832" spans="1:19" ht="12.75">
      <c r="A832" s="42" t="s">
        <v>576</v>
      </c>
      <c r="B832" s="5"/>
      <c r="C832" s="5"/>
      <c r="D832" s="42" t="s">
        <v>577</v>
      </c>
      <c r="E832" s="13">
        <v>28</v>
      </c>
      <c r="F832" s="13">
        <v>28</v>
      </c>
      <c r="G832" s="13">
        <v>37</v>
      </c>
      <c r="H832" s="13">
        <v>37</v>
      </c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36"/>
    </row>
    <row r="833" spans="1:19" ht="12.75">
      <c r="A833" s="42"/>
      <c r="B833" s="5"/>
      <c r="C833" s="5"/>
      <c r="D833" s="48" t="s">
        <v>580</v>
      </c>
      <c r="E833" s="50"/>
      <c r="F833" s="50">
        <v>70</v>
      </c>
      <c r="G833" s="50"/>
      <c r="H833" s="50">
        <v>92.5</v>
      </c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36"/>
    </row>
    <row r="834" spans="1:19" ht="12.75">
      <c r="A834" s="42"/>
      <c r="B834" s="5"/>
      <c r="C834" s="5"/>
      <c r="D834" s="42" t="s">
        <v>56</v>
      </c>
      <c r="E834" s="13">
        <v>150</v>
      </c>
      <c r="F834" s="13">
        <v>150</v>
      </c>
      <c r="G834" s="13">
        <v>200</v>
      </c>
      <c r="H834" s="13">
        <v>200</v>
      </c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36"/>
    </row>
    <row r="835" spans="1:19" ht="12.75">
      <c r="A835" s="2" t="s">
        <v>394</v>
      </c>
      <c r="B835" s="138">
        <v>15</v>
      </c>
      <c r="C835" s="138">
        <v>25</v>
      </c>
      <c r="D835" s="2" t="s">
        <v>395</v>
      </c>
      <c r="E835" s="13">
        <v>15</v>
      </c>
      <c r="F835" s="13">
        <v>15</v>
      </c>
      <c r="G835" s="13">
        <v>25</v>
      </c>
      <c r="H835" s="13">
        <v>25</v>
      </c>
      <c r="I835" s="101">
        <v>1.13</v>
      </c>
      <c r="J835" s="101">
        <v>0.43</v>
      </c>
      <c r="K835" s="101">
        <v>7.7</v>
      </c>
      <c r="L835" s="101">
        <v>39</v>
      </c>
      <c r="M835" s="101">
        <v>0</v>
      </c>
      <c r="N835" s="101">
        <v>1.9</v>
      </c>
      <c r="O835" s="101">
        <v>0.71</v>
      </c>
      <c r="P835" s="101">
        <v>12.8</v>
      </c>
      <c r="Q835" s="101">
        <v>65</v>
      </c>
      <c r="R835" s="99">
        <v>0</v>
      </c>
      <c r="S835" s="55">
        <v>117</v>
      </c>
    </row>
    <row r="836" spans="1:19" ht="12.75">
      <c r="A836" s="2" t="s">
        <v>117</v>
      </c>
      <c r="B836" s="5">
        <v>8</v>
      </c>
      <c r="C836" s="5">
        <v>12</v>
      </c>
      <c r="D836" s="2" t="s">
        <v>296</v>
      </c>
      <c r="E836" s="13">
        <v>8.1</v>
      </c>
      <c r="F836" s="13">
        <v>8</v>
      </c>
      <c r="G836" s="13">
        <v>12.2</v>
      </c>
      <c r="H836" s="13">
        <v>12</v>
      </c>
      <c r="I836" s="99">
        <v>1.48</v>
      </c>
      <c r="J836" s="99">
        <v>1.58</v>
      </c>
      <c r="K836" s="99">
        <v>0.12</v>
      </c>
      <c r="L836" s="99">
        <v>21</v>
      </c>
      <c r="M836" s="99">
        <v>0</v>
      </c>
      <c r="N836" s="99">
        <v>2.37</v>
      </c>
      <c r="O836" s="99">
        <v>2.37</v>
      </c>
      <c r="P836" s="99">
        <v>0.18</v>
      </c>
      <c r="Q836" s="99">
        <v>31</v>
      </c>
      <c r="R836" s="99">
        <v>0</v>
      </c>
      <c r="S836" s="55">
        <v>107</v>
      </c>
    </row>
    <row r="837" spans="1:19" ht="12.75">
      <c r="A837" s="226" t="s">
        <v>14</v>
      </c>
      <c r="B837" s="227"/>
      <c r="C837" s="227"/>
      <c r="D837" s="227"/>
      <c r="E837" s="227"/>
      <c r="F837" s="227"/>
      <c r="G837" s="227"/>
      <c r="H837" s="228"/>
      <c r="I837" s="210">
        <f>SUM(I823:I836)</f>
        <v>14.16</v>
      </c>
      <c r="J837" s="210">
        <f aca="true" t="shared" si="54" ref="J837:R837">SUM(J823:J836)</f>
        <v>16.270000000000003</v>
      </c>
      <c r="K837" s="210">
        <f t="shared" si="54"/>
        <v>47.77</v>
      </c>
      <c r="L837" s="210">
        <f t="shared" si="54"/>
        <v>409</v>
      </c>
      <c r="M837" s="210">
        <f t="shared" si="54"/>
        <v>1.33</v>
      </c>
      <c r="N837" s="210">
        <f t="shared" si="54"/>
        <v>17.279999999999998</v>
      </c>
      <c r="O837" s="210">
        <f t="shared" si="54"/>
        <v>18.78</v>
      </c>
      <c r="P837" s="210">
        <f t="shared" si="54"/>
        <v>61.029999999999994</v>
      </c>
      <c r="Q837" s="210">
        <f t="shared" si="54"/>
        <v>501</v>
      </c>
      <c r="R837" s="210">
        <f t="shared" si="54"/>
        <v>1.62</v>
      </c>
      <c r="S837" s="55"/>
    </row>
    <row r="838" spans="1:19" ht="12.75">
      <c r="A838" s="230" t="s">
        <v>59</v>
      </c>
      <c r="B838" s="230"/>
      <c r="C838" s="230"/>
      <c r="D838" s="230"/>
      <c r="E838" s="16"/>
      <c r="F838" s="16"/>
      <c r="G838" s="16"/>
      <c r="H838" s="16"/>
      <c r="I838" s="16"/>
      <c r="J838" s="14"/>
      <c r="K838" s="14"/>
      <c r="L838" s="14"/>
      <c r="M838" s="14"/>
      <c r="N838" s="14"/>
      <c r="O838" s="14"/>
      <c r="P838" s="14"/>
      <c r="Q838" s="14"/>
      <c r="R838" s="44"/>
      <c r="S838" s="55"/>
    </row>
    <row r="839" spans="1:19" ht="12.75">
      <c r="A839" s="17" t="s">
        <v>286</v>
      </c>
      <c r="B839" s="18">
        <v>100</v>
      </c>
      <c r="C839" s="18">
        <v>100</v>
      </c>
      <c r="D839" s="2" t="s">
        <v>42</v>
      </c>
      <c r="E839" s="2">
        <v>100</v>
      </c>
      <c r="F839" s="2">
        <v>100</v>
      </c>
      <c r="G839" s="2">
        <v>100</v>
      </c>
      <c r="H839" s="2">
        <v>100</v>
      </c>
      <c r="I839" s="104">
        <v>0.5</v>
      </c>
      <c r="J839" s="104">
        <v>0</v>
      </c>
      <c r="K839" s="104">
        <v>10.1</v>
      </c>
      <c r="L839" s="104">
        <v>46</v>
      </c>
      <c r="M839" s="104">
        <v>4</v>
      </c>
      <c r="N839" s="104">
        <v>0.5</v>
      </c>
      <c r="O839" s="104">
        <v>0</v>
      </c>
      <c r="P839" s="104">
        <v>10.1</v>
      </c>
      <c r="Q839" s="104">
        <v>46</v>
      </c>
      <c r="R839" s="104">
        <v>4</v>
      </c>
      <c r="S839" s="55">
        <v>537</v>
      </c>
    </row>
    <row r="840" spans="1:19" ht="12.75">
      <c r="A840" s="226" t="s">
        <v>60</v>
      </c>
      <c r="B840" s="227"/>
      <c r="C840" s="227"/>
      <c r="D840" s="227"/>
      <c r="E840" s="227"/>
      <c r="F840" s="227"/>
      <c r="G840" s="227"/>
      <c r="H840" s="228"/>
      <c r="I840" s="4">
        <f aca="true" t="shared" si="55" ref="I840:R840">I839</f>
        <v>0.5</v>
      </c>
      <c r="J840" s="4">
        <f t="shared" si="55"/>
        <v>0</v>
      </c>
      <c r="K840" s="4">
        <f t="shared" si="55"/>
        <v>10.1</v>
      </c>
      <c r="L840" s="4">
        <f t="shared" si="55"/>
        <v>46</v>
      </c>
      <c r="M840" s="4">
        <f t="shared" si="55"/>
        <v>4</v>
      </c>
      <c r="N840" s="4">
        <f t="shared" si="55"/>
        <v>0.5</v>
      </c>
      <c r="O840" s="4">
        <f t="shared" si="55"/>
        <v>0</v>
      </c>
      <c r="P840" s="4">
        <f t="shared" si="55"/>
        <v>10.1</v>
      </c>
      <c r="Q840" s="4">
        <f t="shared" si="55"/>
        <v>46</v>
      </c>
      <c r="R840" s="4">
        <f t="shared" si="55"/>
        <v>4</v>
      </c>
      <c r="S840" s="55"/>
    </row>
    <row r="841" spans="1:19" ht="12.75">
      <c r="A841" s="230" t="s">
        <v>15</v>
      </c>
      <c r="B841" s="230"/>
      <c r="C841" s="230"/>
      <c r="D841" s="230"/>
      <c r="E841" s="2"/>
      <c r="F841" s="2"/>
      <c r="G841" s="2"/>
      <c r="H841" s="2"/>
      <c r="I841" s="2"/>
      <c r="J841" s="14"/>
      <c r="K841" s="14"/>
      <c r="L841" s="14"/>
      <c r="M841" s="14"/>
      <c r="N841" s="14"/>
      <c r="O841" s="14"/>
      <c r="P841" s="14"/>
      <c r="Q841" s="14"/>
      <c r="R841" s="44"/>
      <c r="S841" s="55"/>
    </row>
    <row r="842" spans="1:19" ht="12.75">
      <c r="A842" s="1" t="s">
        <v>472</v>
      </c>
      <c r="B842" s="2">
        <v>50</v>
      </c>
      <c r="C842" s="2">
        <v>60</v>
      </c>
      <c r="D842" s="2" t="s">
        <v>17</v>
      </c>
      <c r="E842" s="13">
        <v>60.5</v>
      </c>
      <c r="F842" s="13">
        <v>31.3</v>
      </c>
      <c r="G842" s="13">
        <v>72.6</v>
      </c>
      <c r="H842" s="13">
        <v>36</v>
      </c>
      <c r="I842" s="101">
        <v>0.6</v>
      </c>
      <c r="J842" s="101">
        <v>2.2</v>
      </c>
      <c r="K842" s="101">
        <v>4.46</v>
      </c>
      <c r="L842" s="101">
        <v>35</v>
      </c>
      <c r="M842" s="101">
        <v>2.28</v>
      </c>
      <c r="N842" s="101">
        <v>0.75</v>
      </c>
      <c r="O842" s="101">
        <v>2.75</v>
      </c>
      <c r="P842" s="101">
        <v>5.6</v>
      </c>
      <c r="Q842" s="101">
        <v>44</v>
      </c>
      <c r="R842" s="101">
        <v>2.85</v>
      </c>
      <c r="S842" s="55">
        <v>51</v>
      </c>
    </row>
    <row r="843" spans="1:19" ht="12.75">
      <c r="A843" s="1" t="s">
        <v>474</v>
      </c>
      <c r="B843" s="2"/>
      <c r="C843" s="2"/>
      <c r="D843" s="2" t="s">
        <v>63</v>
      </c>
      <c r="E843" s="13">
        <v>2.5</v>
      </c>
      <c r="F843" s="13">
        <v>2.5</v>
      </c>
      <c r="G843" s="13">
        <v>3</v>
      </c>
      <c r="H843" s="13">
        <v>3</v>
      </c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55"/>
    </row>
    <row r="844" spans="1:19" ht="12.75" customHeight="1">
      <c r="A844" s="2" t="s">
        <v>599</v>
      </c>
      <c r="B844" s="17" t="s">
        <v>528</v>
      </c>
      <c r="C844" s="2" t="s">
        <v>520</v>
      </c>
      <c r="D844" s="2" t="s">
        <v>420</v>
      </c>
      <c r="E844" s="2">
        <v>40.2</v>
      </c>
      <c r="F844" s="2">
        <v>30</v>
      </c>
      <c r="G844" s="2">
        <v>53.4</v>
      </c>
      <c r="H844" s="2">
        <v>40</v>
      </c>
      <c r="I844" s="101">
        <v>1.32</v>
      </c>
      <c r="J844" s="101">
        <v>2.64</v>
      </c>
      <c r="K844" s="101">
        <v>7.44</v>
      </c>
      <c r="L844" s="101">
        <v>59</v>
      </c>
      <c r="M844" s="101"/>
      <c r="N844" s="101">
        <v>1.76</v>
      </c>
      <c r="O844" s="101">
        <v>3.52</v>
      </c>
      <c r="P844" s="101">
        <v>9.92</v>
      </c>
      <c r="Q844" s="101">
        <v>79</v>
      </c>
      <c r="R844" s="101"/>
      <c r="S844" s="3">
        <v>135</v>
      </c>
    </row>
    <row r="845" spans="1:19" ht="12.75" customHeight="1">
      <c r="A845" s="2" t="s">
        <v>655</v>
      </c>
      <c r="B845" s="2"/>
      <c r="C845" s="2"/>
      <c r="D845" s="2" t="s">
        <v>421</v>
      </c>
      <c r="E845" s="2">
        <v>43.5</v>
      </c>
      <c r="F845" s="2">
        <v>30</v>
      </c>
      <c r="G845" s="2">
        <v>57.1</v>
      </c>
      <c r="H845" s="2">
        <v>40</v>
      </c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3"/>
    </row>
    <row r="846" spans="1:19" ht="12.75" customHeight="1">
      <c r="A846" s="2"/>
      <c r="B846" s="17"/>
      <c r="C846" s="2"/>
      <c r="D846" s="2" t="s">
        <v>422</v>
      </c>
      <c r="E846" s="2">
        <v>46.2</v>
      </c>
      <c r="F846" s="2">
        <v>30</v>
      </c>
      <c r="G846" s="2">
        <v>61.4</v>
      </c>
      <c r="H846" s="2">
        <v>40</v>
      </c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3"/>
    </row>
    <row r="847" spans="1:19" ht="12.75" customHeight="1">
      <c r="A847" s="2"/>
      <c r="B847" s="17"/>
      <c r="C847" s="2"/>
      <c r="D847" s="2" t="s">
        <v>423</v>
      </c>
      <c r="E847" s="2">
        <v>50</v>
      </c>
      <c r="F847" s="2">
        <v>30</v>
      </c>
      <c r="G847" s="2">
        <v>66.8</v>
      </c>
      <c r="H847" s="2">
        <v>40</v>
      </c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3"/>
    </row>
    <row r="848" spans="1:19" ht="12.75" customHeight="1">
      <c r="A848" s="2"/>
      <c r="B848" s="2"/>
      <c r="C848" s="2"/>
      <c r="D848" s="2" t="s">
        <v>282</v>
      </c>
      <c r="E848" s="2">
        <v>7.2</v>
      </c>
      <c r="F848" s="2">
        <v>6</v>
      </c>
      <c r="G848" s="2">
        <v>9.6</v>
      </c>
      <c r="H848" s="2">
        <v>8</v>
      </c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"/>
    </row>
    <row r="849" spans="1:19" ht="12.75" customHeight="1">
      <c r="A849" s="2"/>
      <c r="B849" s="2"/>
      <c r="C849" s="2"/>
      <c r="D849" s="2" t="s">
        <v>508</v>
      </c>
      <c r="E849" s="2">
        <v>15</v>
      </c>
      <c r="F849" s="2">
        <v>12</v>
      </c>
      <c r="G849" s="2">
        <v>20</v>
      </c>
      <c r="H849" s="2">
        <v>16</v>
      </c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"/>
    </row>
    <row r="850" spans="1:19" ht="12.75" customHeight="1">
      <c r="A850" s="2"/>
      <c r="B850" s="2"/>
      <c r="C850" s="2"/>
      <c r="D850" s="2" t="s">
        <v>509</v>
      </c>
      <c r="E850" s="2">
        <v>7.2</v>
      </c>
      <c r="F850" s="2">
        <v>4.8</v>
      </c>
      <c r="G850" s="2">
        <v>9.6</v>
      </c>
      <c r="H850" s="2">
        <v>6.4</v>
      </c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"/>
    </row>
    <row r="851" spans="1:19" ht="12.75" customHeight="1">
      <c r="A851" s="2"/>
      <c r="B851" s="2"/>
      <c r="C851" s="2"/>
      <c r="D851" s="2" t="s">
        <v>16</v>
      </c>
      <c r="E851" s="2">
        <v>7.8</v>
      </c>
      <c r="F851" s="2">
        <v>6</v>
      </c>
      <c r="G851" s="2">
        <v>10.4</v>
      </c>
      <c r="H851" s="2">
        <v>8</v>
      </c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"/>
    </row>
    <row r="852" spans="1:19" ht="12.75">
      <c r="A852" s="2"/>
      <c r="B852" s="2"/>
      <c r="C852" s="2"/>
      <c r="D852" s="2" t="s">
        <v>63</v>
      </c>
      <c r="E852" s="2">
        <v>3</v>
      </c>
      <c r="F852" s="2">
        <v>3</v>
      </c>
      <c r="G852" s="2">
        <v>4</v>
      </c>
      <c r="H852" s="2">
        <v>4</v>
      </c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"/>
    </row>
    <row r="853" spans="1:19" ht="12.75">
      <c r="A853" s="2"/>
      <c r="B853" s="2"/>
      <c r="C853" s="2"/>
      <c r="D853" s="2" t="s">
        <v>19</v>
      </c>
      <c r="E853" s="2">
        <v>5</v>
      </c>
      <c r="F853" s="2">
        <v>5</v>
      </c>
      <c r="G853" s="2">
        <v>5</v>
      </c>
      <c r="H853" s="2">
        <v>5</v>
      </c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"/>
    </row>
    <row r="854" spans="1:19" ht="12.75">
      <c r="A854" s="2"/>
      <c r="B854" s="2"/>
      <c r="C854" s="2"/>
      <c r="D854" s="2" t="s">
        <v>521</v>
      </c>
      <c r="E854" s="2">
        <v>33.5</v>
      </c>
      <c r="F854" s="2">
        <v>25</v>
      </c>
      <c r="G854" s="2">
        <v>40</v>
      </c>
      <c r="H854" s="2">
        <v>30</v>
      </c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"/>
    </row>
    <row r="855" spans="1:19" ht="12.75">
      <c r="A855" s="2"/>
      <c r="B855" s="2"/>
      <c r="C855" s="2"/>
      <c r="D855" s="2" t="s">
        <v>326</v>
      </c>
      <c r="E855" s="2"/>
      <c r="F855" s="2">
        <v>114</v>
      </c>
      <c r="G855" s="2"/>
      <c r="H855" s="2">
        <v>150</v>
      </c>
      <c r="I855" s="102"/>
      <c r="J855" s="102"/>
      <c r="K855" s="102"/>
      <c r="L855" s="102"/>
      <c r="M855" s="102"/>
      <c r="N855" s="102"/>
      <c r="O855" s="102"/>
      <c r="P855" s="102"/>
      <c r="Q855" s="102"/>
      <c r="R855" s="17"/>
      <c r="S855" s="1"/>
    </row>
    <row r="856" spans="1:19" ht="12.75">
      <c r="A856" s="76" t="s">
        <v>373</v>
      </c>
      <c r="B856" s="82">
        <v>60</v>
      </c>
      <c r="C856" s="82">
        <v>80</v>
      </c>
      <c r="D856" s="19" t="s">
        <v>372</v>
      </c>
      <c r="E856" s="19">
        <v>60</v>
      </c>
      <c r="F856" s="19">
        <v>49.8</v>
      </c>
      <c r="G856" s="19">
        <v>80</v>
      </c>
      <c r="H856" s="19">
        <v>66.4</v>
      </c>
      <c r="I856" s="101">
        <v>11.8</v>
      </c>
      <c r="J856" s="101">
        <v>5.58</v>
      </c>
      <c r="K856" s="101">
        <v>8.5</v>
      </c>
      <c r="L856" s="101">
        <v>121</v>
      </c>
      <c r="M856" s="101">
        <v>17.7</v>
      </c>
      <c r="N856" s="101">
        <v>14.1</v>
      </c>
      <c r="O856" s="101">
        <v>6.6</v>
      </c>
      <c r="P856" s="101">
        <v>10.2</v>
      </c>
      <c r="Q856" s="101">
        <v>161</v>
      </c>
      <c r="R856" s="101">
        <v>21.3</v>
      </c>
      <c r="S856" s="117">
        <v>384</v>
      </c>
    </row>
    <row r="857" spans="1:19" ht="12.75">
      <c r="A857" s="76"/>
      <c r="B857" s="76"/>
      <c r="C857" s="76"/>
      <c r="D857" s="41" t="s">
        <v>66</v>
      </c>
      <c r="E857" s="2">
        <v>9</v>
      </c>
      <c r="F857" s="2">
        <v>9</v>
      </c>
      <c r="G857" s="2">
        <v>12</v>
      </c>
      <c r="H857" s="2">
        <v>12</v>
      </c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3" t="s">
        <v>636</v>
      </c>
    </row>
    <row r="858" spans="1:19" ht="12.75">
      <c r="A858" s="76"/>
      <c r="B858" s="76"/>
      <c r="C858" s="76"/>
      <c r="D858" s="41" t="s">
        <v>329</v>
      </c>
      <c r="E858" s="2">
        <v>18</v>
      </c>
      <c r="F858" s="2">
        <v>18</v>
      </c>
      <c r="G858" s="2">
        <v>24</v>
      </c>
      <c r="H858" s="2">
        <v>24</v>
      </c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3"/>
    </row>
    <row r="859" spans="1:19" ht="12.75">
      <c r="A859" s="174"/>
      <c r="B859" s="174"/>
      <c r="C859" s="174"/>
      <c r="D859" s="41" t="s">
        <v>637</v>
      </c>
      <c r="E859" s="2">
        <v>1</v>
      </c>
      <c r="F859" s="2">
        <v>1</v>
      </c>
      <c r="G859" s="2">
        <v>1</v>
      </c>
      <c r="H859" s="2">
        <v>1</v>
      </c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3"/>
    </row>
    <row r="860" spans="1:19" ht="12.75">
      <c r="A860" s="1"/>
      <c r="B860" s="41"/>
      <c r="C860" s="41"/>
      <c r="D860" s="41" t="s">
        <v>417</v>
      </c>
      <c r="E860" s="2">
        <v>4.9</v>
      </c>
      <c r="F860" s="2">
        <v>4</v>
      </c>
      <c r="G860" s="2">
        <v>5.6</v>
      </c>
      <c r="H860" s="2">
        <v>4.4</v>
      </c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3"/>
    </row>
    <row r="861" spans="1:19" ht="12.75">
      <c r="A861" s="17" t="s">
        <v>34</v>
      </c>
      <c r="B861" s="2">
        <v>110</v>
      </c>
      <c r="C861" s="2">
        <v>150</v>
      </c>
      <c r="D861" s="2" t="s">
        <v>420</v>
      </c>
      <c r="E861" s="13">
        <v>124.3</v>
      </c>
      <c r="F861" s="13">
        <v>92.4</v>
      </c>
      <c r="G861" s="13">
        <v>169.5</v>
      </c>
      <c r="H861" s="13">
        <v>126</v>
      </c>
      <c r="I861" s="99">
        <v>2.2</v>
      </c>
      <c r="J861" s="99">
        <v>3.75</v>
      </c>
      <c r="K861" s="99">
        <v>14.9</v>
      </c>
      <c r="L861" s="99">
        <v>116</v>
      </c>
      <c r="M861" s="99">
        <v>3.75</v>
      </c>
      <c r="N861" s="99">
        <v>2.85</v>
      </c>
      <c r="O861" s="99">
        <v>4.7</v>
      </c>
      <c r="P861" s="99">
        <v>19.1</v>
      </c>
      <c r="Q861" s="99">
        <v>149</v>
      </c>
      <c r="R861" s="99">
        <v>4.7</v>
      </c>
      <c r="S861" s="3">
        <v>434</v>
      </c>
    </row>
    <row r="862" spans="1:19" ht="12.75">
      <c r="A862" s="17"/>
      <c r="B862" s="2"/>
      <c r="C862" s="2"/>
      <c r="D862" s="2" t="s">
        <v>421</v>
      </c>
      <c r="E862" s="13">
        <v>132.3</v>
      </c>
      <c r="F862" s="13">
        <v>92.4</v>
      </c>
      <c r="G862" s="13">
        <v>180.4</v>
      </c>
      <c r="H862" s="13">
        <v>126</v>
      </c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3"/>
    </row>
    <row r="863" spans="1:19" ht="12.75">
      <c r="A863" s="17"/>
      <c r="B863" s="2"/>
      <c r="C863" s="2"/>
      <c r="D863" s="2" t="s">
        <v>422</v>
      </c>
      <c r="E863" s="13">
        <v>142.4</v>
      </c>
      <c r="F863" s="13">
        <v>92.4</v>
      </c>
      <c r="G863" s="13">
        <v>194.1</v>
      </c>
      <c r="H863" s="13">
        <v>126</v>
      </c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3"/>
    </row>
    <row r="864" spans="1:19" ht="12.75">
      <c r="A864" s="17"/>
      <c r="B864" s="2"/>
      <c r="C864" s="2"/>
      <c r="D864" s="2" t="s">
        <v>423</v>
      </c>
      <c r="E864" s="13">
        <v>154</v>
      </c>
      <c r="F864" s="13">
        <v>92.4</v>
      </c>
      <c r="G864" s="13">
        <v>210</v>
      </c>
      <c r="H864" s="13">
        <v>126</v>
      </c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3"/>
    </row>
    <row r="865" spans="1:19" ht="12.75" customHeight="1">
      <c r="A865" s="41"/>
      <c r="B865" s="2"/>
      <c r="C865" s="2"/>
      <c r="D865" s="2" t="s">
        <v>40</v>
      </c>
      <c r="E865" s="13">
        <v>4.5</v>
      </c>
      <c r="F865" s="13">
        <v>4.5</v>
      </c>
      <c r="G865" s="13">
        <v>5</v>
      </c>
      <c r="H865" s="13">
        <v>5</v>
      </c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3"/>
    </row>
    <row r="866" spans="1:19" ht="12.75" customHeight="1">
      <c r="A866" s="41"/>
      <c r="B866" s="41"/>
      <c r="C866" s="41"/>
      <c r="D866" s="2" t="s">
        <v>11</v>
      </c>
      <c r="E866" s="13">
        <v>18</v>
      </c>
      <c r="F866" s="13">
        <v>18</v>
      </c>
      <c r="G866" s="13">
        <v>25</v>
      </c>
      <c r="H866" s="13">
        <v>25</v>
      </c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3"/>
    </row>
    <row r="867" spans="1:19" ht="12.75" customHeight="1">
      <c r="A867" s="17" t="s">
        <v>300</v>
      </c>
      <c r="B867" s="2">
        <v>150</v>
      </c>
      <c r="C867" s="2">
        <v>200</v>
      </c>
      <c r="D867" s="2" t="s">
        <v>101</v>
      </c>
      <c r="E867" s="2">
        <v>18</v>
      </c>
      <c r="F867" s="2">
        <v>18</v>
      </c>
      <c r="G867" s="2">
        <v>20</v>
      </c>
      <c r="H867" s="2">
        <v>20</v>
      </c>
      <c r="I867" s="101">
        <v>0.37</v>
      </c>
      <c r="J867" s="101">
        <v>0</v>
      </c>
      <c r="K867" s="101">
        <v>20.2</v>
      </c>
      <c r="L867" s="101">
        <v>82</v>
      </c>
      <c r="M867" s="101">
        <v>0.37</v>
      </c>
      <c r="N867" s="101">
        <v>0.5</v>
      </c>
      <c r="O867" s="101">
        <v>0</v>
      </c>
      <c r="P867" s="101">
        <v>27</v>
      </c>
      <c r="Q867" s="101">
        <v>110</v>
      </c>
      <c r="R867" s="101">
        <v>0.5</v>
      </c>
      <c r="S867" s="3">
        <v>527</v>
      </c>
    </row>
    <row r="868" spans="1:19" ht="12.75">
      <c r="A868" s="41" t="s">
        <v>301</v>
      </c>
      <c r="B868" s="41"/>
      <c r="C868" s="41"/>
      <c r="D868" s="2" t="s">
        <v>13</v>
      </c>
      <c r="E868" s="2">
        <v>8</v>
      </c>
      <c r="F868" s="2">
        <v>8</v>
      </c>
      <c r="G868" s="2">
        <v>10</v>
      </c>
      <c r="H868" s="2">
        <v>10</v>
      </c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3"/>
    </row>
    <row r="869" spans="1:19" ht="12.75">
      <c r="A869" s="41"/>
      <c r="B869" s="41"/>
      <c r="C869" s="41"/>
      <c r="D869" s="41" t="s">
        <v>56</v>
      </c>
      <c r="E869" s="2">
        <v>143</v>
      </c>
      <c r="F869" s="2">
        <v>143</v>
      </c>
      <c r="G869" s="2">
        <v>190</v>
      </c>
      <c r="H869" s="2">
        <v>190</v>
      </c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41"/>
    </row>
    <row r="870" spans="1:19" ht="12.75">
      <c r="A870" s="2" t="s">
        <v>21</v>
      </c>
      <c r="B870" s="13" t="s">
        <v>248</v>
      </c>
      <c r="C870" s="13" t="s">
        <v>93</v>
      </c>
      <c r="D870" s="2" t="s">
        <v>169</v>
      </c>
      <c r="E870" s="2">
        <v>20</v>
      </c>
      <c r="F870" s="2">
        <v>20</v>
      </c>
      <c r="G870" s="2">
        <v>30</v>
      </c>
      <c r="H870" s="2">
        <v>30</v>
      </c>
      <c r="I870" s="99">
        <v>1.52</v>
      </c>
      <c r="J870" s="99">
        <v>0.16</v>
      </c>
      <c r="K870" s="99">
        <v>9.84</v>
      </c>
      <c r="L870" s="99">
        <v>47</v>
      </c>
      <c r="M870" s="99">
        <v>0</v>
      </c>
      <c r="N870" s="99">
        <v>2.28</v>
      </c>
      <c r="O870" s="99">
        <v>0.24</v>
      </c>
      <c r="P870" s="99">
        <v>14.76</v>
      </c>
      <c r="Q870" s="99">
        <v>70</v>
      </c>
      <c r="R870" s="99">
        <v>0</v>
      </c>
      <c r="S870" s="3">
        <v>114</v>
      </c>
    </row>
    <row r="871" spans="1:19" ht="12.75">
      <c r="A871" s="2" t="s">
        <v>49</v>
      </c>
      <c r="B871" s="1"/>
      <c r="C871" s="1"/>
      <c r="D871" s="2" t="s">
        <v>22</v>
      </c>
      <c r="E871" s="2">
        <v>20</v>
      </c>
      <c r="F871" s="2">
        <v>20</v>
      </c>
      <c r="G871" s="2">
        <v>25</v>
      </c>
      <c r="H871" s="2">
        <v>25</v>
      </c>
      <c r="I871" s="101">
        <v>1.32</v>
      </c>
      <c r="J871" s="101">
        <v>0.24</v>
      </c>
      <c r="K871" s="101">
        <v>6.68</v>
      </c>
      <c r="L871" s="101">
        <v>34</v>
      </c>
      <c r="M871" s="101">
        <v>0</v>
      </c>
      <c r="N871" s="101">
        <v>1.65</v>
      </c>
      <c r="O871" s="101">
        <v>0.3</v>
      </c>
      <c r="P871" s="101">
        <v>8.35</v>
      </c>
      <c r="Q871" s="101">
        <v>43</v>
      </c>
      <c r="R871" s="122">
        <v>0</v>
      </c>
      <c r="S871" s="3">
        <v>115</v>
      </c>
    </row>
    <row r="872" spans="1:19" ht="12.75">
      <c r="A872" s="226" t="s">
        <v>23</v>
      </c>
      <c r="B872" s="227"/>
      <c r="C872" s="227"/>
      <c r="D872" s="227"/>
      <c r="E872" s="227"/>
      <c r="F872" s="227"/>
      <c r="G872" s="227"/>
      <c r="H872" s="227"/>
      <c r="I872" s="46">
        <f aca="true" t="shared" si="56" ref="I872:R872">SUM(I844:I871)</f>
        <v>18.53</v>
      </c>
      <c r="J872" s="46">
        <f t="shared" si="56"/>
        <v>12.370000000000001</v>
      </c>
      <c r="K872" s="46">
        <f t="shared" si="56"/>
        <v>67.56</v>
      </c>
      <c r="L872" s="46">
        <f t="shared" si="56"/>
        <v>459</v>
      </c>
      <c r="M872" s="46">
        <f t="shared" si="56"/>
        <v>21.82</v>
      </c>
      <c r="N872" s="46">
        <f t="shared" si="56"/>
        <v>23.14</v>
      </c>
      <c r="O872" s="46">
        <f t="shared" si="56"/>
        <v>15.360000000000001</v>
      </c>
      <c r="P872" s="46">
        <f t="shared" si="56"/>
        <v>89.33</v>
      </c>
      <c r="Q872" s="46">
        <f t="shared" si="56"/>
        <v>612</v>
      </c>
      <c r="R872" s="46">
        <f t="shared" si="56"/>
        <v>26.5</v>
      </c>
      <c r="S872" s="3"/>
    </row>
    <row r="873" spans="1:19" ht="12.75">
      <c r="A873" s="226" t="s">
        <v>24</v>
      </c>
      <c r="B873" s="227"/>
      <c r="C873" s="227"/>
      <c r="D873" s="228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3"/>
    </row>
    <row r="874" spans="1:19" ht="12.75">
      <c r="A874" s="51" t="s">
        <v>53</v>
      </c>
      <c r="B874" s="51">
        <v>180</v>
      </c>
      <c r="C874" s="51">
        <v>200</v>
      </c>
      <c r="D874" s="51" t="s">
        <v>11</v>
      </c>
      <c r="E874" s="82">
        <v>190</v>
      </c>
      <c r="F874" s="82">
        <v>180</v>
      </c>
      <c r="G874" s="82">
        <v>205</v>
      </c>
      <c r="H874" s="82">
        <v>200</v>
      </c>
      <c r="I874" s="187">
        <v>5.2</v>
      </c>
      <c r="J874" s="187">
        <v>3.4</v>
      </c>
      <c r="K874" s="187">
        <v>8.6</v>
      </c>
      <c r="L874" s="187">
        <v>95.4</v>
      </c>
      <c r="M874" s="187">
        <v>2.3</v>
      </c>
      <c r="N874" s="187">
        <v>5.8</v>
      </c>
      <c r="O874" s="187">
        <v>5</v>
      </c>
      <c r="P874" s="187">
        <v>9.6</v>
      </c>
      <c r="Q874" s="187">
        <v>106</v>
      </c>
      <c r="R874" s="182">
        <v>2.6</v>
      </c>
      <c r="S874" s="72">
        <v>534</v>
      </c>
    </row>
    <row r="875" spans="1:19" ht="12.75">
      <c r="A875" s="1" t="s">
        <v>238</v>
      </c>
      <c r="B875" s="2">
        <v>15</v>
      </c>
      <c r="C875" s="2">
        <v>33</v>
      </c>
      <c r="D875" s="2" t="s">
        <v>70</v>
      </c>
      <c r="E875" s="13">
        <v>15</v>
      </c>
      <c r="F875" s="13">
        <v>15</v>
      </c>
      <c r="G875" s="13">
        <v>33</v>
      </c>
      <c r="H875" s="13">
        <v>33</v>
      </c>
      <c r="I875" s="104">
        <v>1.1</v>
      </c>
      <c r="J875" s="104">
        <v>1.6</v>
      </c>
      <c r="K875" s="104">
        <v>12.8</v>
      </c>
      <c r="L875" s="108">
        <v>72</v>
      </c>
      <c r="M875" s="104">
        <v>0</v>
      </c>
      <c r="N875" s="198">
        <v>2.2</v>
      </c>
      <c r="O875" s="198">
        <v>2.9</v>
      </c>
      <c r="P875" s="198">
        <v>22.2</v>
      </c>
      <c r="Q875" s="188">
        <v>125</v>
      </c>
      <c r="R875" s="199">
        <v>0</v>
      </c>
      <c r="S875" s="3">
        <v>609</v>
      </c>
    </row>
    <row r="876" spans="1:19" ht="12.75">
      <c r="A876" s="1" t="s">
        <v>28</v>
      </c>
      <c r="B876" s="13">
        <v>80</v>
      </c>
      <c r="C876" s="13">
        <v>90</v>
      </c>
      <c r="D876" s="2" t="s">
        <v>29</v>
      </c>
      <c r="E876" s="2">
        <v>80</v>
      </c>
      <c r="F876" s="2">
        <v>80</v>
      </c>
      <c r="G876" s="2">
        <v>90</v>
      </c>
      <c r="H876" s="2">
        <v>90</v>
      </c>
      <c r="I876" s="193">
        <v>0.28</v>
      </c>
      <c r="J876" s="193">
        <v>0.28</v>
      </c>
      <c r="K876" s="193">
        <v>6.88</v>
      </c>
      <c r="L876" s="193">
        <v>32</v>
      </c>
      <c r="M876" s="193">
        <v>7</v>
      </c>
      <c r="N876" s="193">
        <v>0.31</v>
      </c>
      <c r="O876" s="193">
        <v>0.31</v>
      </c>
      <c r="P876" s="193">
        <v>7.74</v>
      </c>
      <c r="Q876" s="193">
        <v>37</v>
      </c>
      <c r="R876" s="193">
        <v>7</v>
      </c>
      <c r="S876" s="3">
        <v>118</v>
      </c>
    </row>
    <row r="877" spans="1:19" ht="12.75">
      <c r="A877" s="230" t="s">
        <v>30</v>
      </c>
      <c r="B877" s="230"/>
      <c r="C877" s="230"/>
      <c r="D877" s="230"/>
      <c r="E877" s="230"/>
      <c r="F877" s="230"/>
      <c r="G877" s="230"/>
      <c r="H877" s="230"/>
      <c r="I877" s="4">
        <f>SUM(I874:I876)</f>
        <v>6.580000000000001</v>
      </c>
      <c r="J877" s="4">
        <f aca="true" t="shared" si="57" ref="J877:R877">SUM(J874:J876)</f>
        <v>5.28</v>
      </c>
      <c r="K877" s="4">
        <f t="shared" si="57"/>
        <v>28.279999999999998</v>
      </c>
      <c r="L877" s="4">
        <f t="shared" si="57"/>
        <v>199.4</v>
      </c>
      <c r="M877" s="4">
        <f t="shared" si="57"/>
        <v>9.3</v>
      </c>
      <c r="N877" s="4">
        <f t="shared" si="57"/>
        <v>8.31</v>
      </c>
      <c r="O877" s="4">
        <f t="shared" si="57"/>
        <v>8.21</v>
      </c>
      <c r="P877" s="4">
        <f t="shared" si="57"/>
        <v>39.54</v>
      </c>
      <c r="Q877" s="4">
        <f t="shared" si="57"/>
        <v>268</v>
      </c>
      <c r="R877" s="4">
        <f t="shared" si="57"/>
        <v>9.6</v>
      </c>
      <c r="S877" s="3"/>
    </row>
    <row r="878" spans="1:19" ht="12.75">
      <c r="A878" s="230" t="s">
        <v>31</v>
      </c>
      <c r="B878" s="231"/>
      <c r="C878" s="231"/>
      <c r="D878" s="231"/>
      <c r="E878" s="16"/>
      <c r="F878" s="16"/>
      <c r="G878" s="16"/>
      <c r="H878" s="1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3"/>
    </row>
    <row r="879" spans="1:19" ht="12.75">
      <c r="A879" s="76" t="s">
        <v>379</v>
      </c>
      <c r="B879" s="51" t="s">
        <v>602</v>
      </c>
      <c r="C879" s="51" t="s">
        <v>534</v>
      </c>
      <c r="D879" s="2" t="s">
        <v>27</v>
      </c>
      <c r="E879" s="2">
        <v>98.8</v>
      </c>
      <c r="F879" s="2">
        <v>97</v>
      </c>
      <c r="G879" s="2">
        <v>134.7</v>
      </c>
      <c r="H879" s="2">
        <v>132</v>
      </c>
      <c r="I879" s="101">
        <v>18.3</v>
      </c>
      <c r="J879" s="101">
        <v>14.6</v>
      </c>
      <c r="K879" s="101">
        <v>18.5</v>
      </c>
      <c r="L879" s="101">
        <v>284</v>
      </c>
      <c r="M879" s="101">
        <v>0.24</v>
      </c>
      <c r="N879" s="101">
        <v>22.6</v>
      </c>
      <c r="O879" s="101">
        <v>18.1</v>
      </c>
      <c r="P879" s="101">
        <v>22.9</v>
      </c>
      <c r="Q879" s="101">
        <v>349</v>
      </c>
      <c r="R879" s="101">
        <v>0.3</v>
      </c>
      <c r="S879" s="2">
        <v>331</v>
      </c>
    </row>
    <row r="880" spans="1:19" ht="12.75">
      <c r="A880" s="76" t="s">
        <v>112</v>
      </c>
      <c r="B880" s="51"/>
      <c r="C880" s="51"/>
      <c r="D880" s="2" t="s">
        <v>66</v>
      </c>
      <c r="E880" s="2">
        <v>15</v>
      </c>
      <c r="F880" s="2">
        <v>15</v>
      </c>
      <c r="G880" s="2">
        <v>18</v>
      </c>
      <c r="H880" s="2">
        <v>18</v>
      </c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2"/>
    </row>
    <row r="881" spans="1:19" ht="12.75">
      <c r="A881" s="51"/>
      <c r="B881" s="51"/>
      <c r="C881" s="51"/>
      <c r="D881" s="2" t="s">
        <v>417</v>
      </c>
      <c r="E881" s="2">
        <v>12.7</v>
      </c>
      <c r="F881" s="2">
        <v>11.9</v>
      </c>
      <c r="G881" s="2">
        <v>14.4</v>
      </c>
      <c r="H881" s="2">
        <v>12</v>
      </c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2"/>
    </row>
    <row r="882" spans="1:19" ht="12.75">
      <c r="A882" s="2"/>
      <c r="B882" s="2"/>
      <c r="C882" s="2"/>
      <c r="D882" s="2" t="s">
        <v>13</v>
      </c>
      <c r="E882" s="2">
        <v>7</v>
      </c>
      <c r="F882" s="2">
        <v>7</v>
      </c>
      <c r="G882" s="2">
        <v>8.5</v>
      </c>
      <c r="H882" s="2">
        <v>8.5</v>
      </c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2"/>
    </row>
    <row r="883" spans="1:19" ht="12.75">
      <c r="A883" s="2"/>
      <c r="B883" s="2"/>
      <c r="C883" s="2"/>
      <c r="D883" s="2" t="s">
        <v>291</v>
      </c>
      <c r="E883" s="2">
        <v>10</v>
      </c>
      <c r="F883" s="2">
        <v>10</v>
      </c>
      <c r="G883" s="2">
        <v>10</v>
      </c>
      <c r="H883" s="2">
        <v>10</v>
      </c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2"/>
    </row>
    <row r="884" spans="1:19" ht="12.75">
      <c r="A884" s="51" t="s">
        <v>62</v>
      </c>
      <c r="B884" s="51">
        <v>150</v>
      </c>
      <c r="C884" s="51">
        <v>180</v>
      </c>
      <c r="D884" s="51" t="s">
        <v>280</v>
      </c>
      <c r="E884" s="13" t="s">
        <v>279</v>
      </c>
      <c r="F884" s="13" t="s">
        <v>279</v>
      </c>
      <c r="G884" s="13" t="s">
        <v>585</v>
      </c>
      <c r="H884" s="13" t="s">
        <v>585</v>
      </c>
      <c r="I884" s="101">
        <v>0.07</v>
      </c>
      <c r="J884" s="101">
        <v>0</v>
      </c>
      <c r="K884" s="101">
        <v>11.2</v>
      </c>
      <c r="L884" s="101">
        <v>45</v>
      </c>
      <c r="M884" s="101">
        <v>0</v>
      </c>
      <c r="N884" s="99">
        <v>0.09</v>
      </c>
      <c r="O884" s="99">
        <v>0</v>
      </c>
      <c r="P884" s="99">
        <v>13.6</v>
      </c>
      <c r="Q884" s="99">
        <v>54</v>
      </c>
      <c r="R884" s="99">
        <v>0</v>
      </c>
      <c r="S884" s="57">
        <v>503</v>
      </c>
    </row>
    <row r="885" spans="1:19" ht="12.75" customHeight="1">
      <c r="A885" s="51"/>
      <c r="B885" s="82"/>
      <c r="C885" s="82"/>
      <c r="D885" s="51" t="s">
        <v>13</v>
      </c>
      <c r="E885" s="13">
        <v>9.5</v>
      </c>
      <c r="F885" s="13">
        <v>9.5</v>
      </c>
      <c r="G885" s="13">
        <v>10.5</v>
      </c>
      <c r="H885" s="13">
        <v>10.5</v>
      </c>
      <c r="I885" s="102"/>
      <c r="J885" s="102"/>
      <c r="K885" s="102"/>
      <c r="L885" s="102"/>
      <c r="M885" s="102"/>
      <c r="N885" s="99"/>
      <c r="O885" s="99"/>
      <c r="P885" s="99"/>
      <c r="Q885" s="99"/>
      <c r="R885" s="99"/>
      <c r="S885" s="57"/>
    </row>
    <row r="886" spans="1:19" ht="12.75" customHeight="1">
      <c r="A886" s="2"/>
      <c r="B886" s="27"/>
      <c r="C886" s="27"/>
      <c r="D886" s="2" t="s">
        <v>56</v>
      </c>
      <c r="E886" s="13">
        <v>94</v>
      </c>
      <c r="F886" s="13">
        <v>94</v>
      </c>
      <c r="G886" s="13">
        <v>175</v>
      </c>
      <c r="H886" s="13">
        <v>175</v>
      </c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57"/>
    </row>
    <row r="887" spans="1:19" ht="12.75" customHeight="1">
      <c r="A887" s="2" t="s">
        <v>180</v>
      </c>
      <c r="B887" s="131" t="s">
        <v>618</v>
      </c>
      <c r="C887" s="131" t="s">
        <v>619</v>
      </c>
      <c r="D887" s="2" t="s">
        <v>44</v>
      </c>
      <c r="E887" s="2">
        <v>10</v>
      </c>
      <c r="F887" s="2">
        <v>10</v>
      </c>
      <c r="G887" s="2">
        <v>10</v>
      </c>
      <c r="H887" s="2">
        <v>10</v>
      </c>
      <c r="I887" s="99">
        <v>0.76</v>
      </c>
      <c r="J887" s="99">
        <v>0.08</v>
      </c>
      <c r="K887" s="99">
        <v>4.92</v>
      </c>
      <c r="L887" s="99">
        <v>23</v>
      </c>
      <c r="M887" s="99">
        <v>0</v>
      </c>
      <c r="N887" s="99">
        <v>0.76</v>
      </c>
      <c r="O887" s="99">
        <v>0.08</v>
      </c>
      <c r="P887" s="99">
        <v>4.92</v>
      </c>
      <c r="Q887" s="99">
        <v>23</v>
      </c>
      <c r="R887" s="99">
        <v>0</v>
      </c>
      <c r="S887" s="1">
        <v>114</v>
      </c>
    </row>
    <row r="888" spans="1:19" ht="12.75" customHeight="1">
      <c r="A888" s="1"/>
      <c r="B888" s="1"/>
      <c r="C888" s="1"/>
      <c r="D888" s="2" t="s">
        <v>22</v>
      </c>
      <c r="E888" s="2">
        <v>20</v>
      </c>
      <c r="F888" s="2">
        <v>20</v>
      </c>
      <c r="G888" s="2">
        <v>25</v>
      </c>
      <c r="H888" s="2">
        <v>25</v>
      </c>
      <c r="I888" s="99">
        <v>1.32</v>
      </c>
      <c r="J888" s="99">
        <v>0.24</v>
      </c>
      <c r="K888" s="99">
        <v>6.68</v>
      </c>
      <c r="L888" s="99">
        <v>34</v>
      </c>
      <c r="M888" s="99">
        <v>0</v>
      </c>
      <c r="N888" s="99">
        <v>1.65</v>
      </c>
      <c r="O888" s="99">
        <v>0.3</v>
      </c>
      <c r="P888" s="99">
        <v>8.35</v>
      </c>
      <c r="Q888" s="99">
        <v>43</v>
      </c>
      <c r="R888" s="99">
        <v>0</v>
      </c>
      <c r="S888" s="1">
        <v>115</v>
      </c>
    </row>
    <row r="889" spans="1:19" ht="12.75" customHeight="1">
      <c r="A889" s="230" t="s">
        <v>45</v>
      </c>
      <c r="B889" s="230"/>
      <c r="C889" s="230"/>
      <c r="D889" s="230"/>
      <c r="E889" s="230"/>
      <c r="F889" s="230"/>
      <c r="G889" s="230"/>
      <c r="H889" s="230"/>
      <c r="I889" s="46">
        <f>SUM(I879:I888)</f>
        <v>20.450000000000003</v>
      </c>
      <c r="J889" s="46">
        <f aca="true" t="shared" si="58" ref="J889:R889">SUM(J879:J888)</f>
        <v>14.92</v>
      </c>
      <c r="K889" s="46">
        <f t="shared" si="58"/>
        <v>41.3</v>
      </c>
      <c r="L889" s="46">
        <f t="shared" si="58"/>
        <v>386</v>
      </c>
      <c r="M889" s="46">
        <f t="shared" si="58"/>
        <v>0.24</v>
      </c>
      <c r="N889" s="46">
        <f t="shared" si="58"/>
        <v>25.1</v>
      </c>
      <c r="O889" s="46">
        <f t="shared" si="58"/>
        <v>18.48</v>
      </c>
      <c r="P889" s="46">
        <f t="shared" si="58"/>
        <v>49.77</v>
      </c>
      <c r="Q889" s="46">
        <f t="shared" si="58"/>
        <v>469</v>
      </c>
      <c r="R889" s="46">
        <f t="shared" si="58"/>
        <v>0.3</v>
      </c>
      <c r="S889" s="1"/>
    </row>
    <row r="890" spans="1:19" ht="12.75">
      <c r="A890" s="230" t="s">
        <v>36</v>
      </c>
      <c r="B890" s="230"/>
      <c r="C890" s="230"/>
      <c r="D890" s="230"/>
      <c r="E890" s="230"/>
      <c r="F890" s="230"/>
      <c r="G890" s="230"/>
      <c r="H890" s="230"/>
      <c r="I890" s="123">
        <f aca="true" t="shared" si="59" ref="I890:R890">I889+I877+I872+I840+I837</f>
        <v>60.22</v>
      </c>
      <c r="J890" s="123">
        <f t="shared" si="59"/>
        <v>48.84</v>
      </c>
      <c r="K890" s="123">
        <f t="shared" si="59"/>
        <v>195.01</v>
      </c>
      <c r="L890" s="124">
        <f t="shared" si="59"/>
        <v>1499.4</v>
      </c>
      <c r="M890" s="123">
        <f t="shared" si="59"/>
        <v>36.69</v>
      </c>
      <c r="N890" s="123">
        <f t="shared" si="59"/>
        <v>74.33</v>
      </c>
      <c r="O890" s="123">
        <f t="shared" si="59"/>
        <v>60.830000000000005</v>
      </c>
      <c r="P890" s="123">
        <f t="shared" si="59"/>
        <v>249.76999999999998</v>
      </c>
      <c r="Q890" s="124">
        <f t="shared" si="59"/>
        <v>1896</v>
      </c>
      <c r="R890" s="123">
        <f t="shared" si="59"/>
        <v>42.019999999999996</v>
      </c>
      <c r="S890" s="1"/>
    </row>
    <row r="891" spans="4:18" ht="12.75">
      <c r="D891" s="118" t="s">
        <v>514</v>
      </c>
      <c r="E891" s="119"/>
      <c r="H891" s="125"/>
      <c r="I891" s="126">
        <f>(I890+I820+I724+I640+I547+I466+I367+I281+I179+I100)/10</f>
        <v>55.895</v>
      </c>
      <c r="J891" s="126">
        <f>(J890+J820+J724+J640+J547+J466+J367+J281+J179+J100)/10</f>
        <v>48.344</v>
      </c>
      <c r="K891" s="126">
        <f>(K890+K820+K724+K640+K547+K466+K367+K281+K179+K100)/10</f>
        <v>204.06</v>
      </c>
      <c r="L891" s="127">
        <f>(L890+L820+L724+L640+L547+L466+L367+L281+L179+L100)/10</f>
        <v>1457.8300000000002</v>
      </c>
      <c r="M891" s="126">
        <f>(M890+M820+M724+M640+M547+M466+M367+M281+M179+M100)/10</f>
        <v>53.7924</v>
      </c>
      <c r="N891" s="126">
        <f>(N890+N820+N724+N640+N547+N466+N367+N281+N179+N100)/10</f>
        <v>69.74699999999999</v>
      </c>
      <c r="O891" s="126">
        <f>(O890+O820+O724+O640+O547+O466+O367+O281+O179+O100)/10</f>
        <v>59.532999999999994</v>
      </c>
      <c r="P891" s="126">
        <f>(P890+P820+P724+P640+P547+P466+P367+P281+P179+P100)/10</f>
        <v>259.898</v>
      </c>
      <c r="Q891" s="127">
        <f>(Q890+Q820+Q724+Q640+Q547+Q466+Q367+Q281+Q179+Q100)/10</f>
        <v>1805.5300000000002</v>
      </c>
      <c r="R891" s="126">
        <f>(R890+R820+R724+R640+R547+R466+R367+R281+R179+R100)/10</f>
        <v>62.21</v>
      </c>
    </row>
    <row r="892" spans="4:19" ht="12.75">
      <c r="D892" s="140" t="s">
        <v>595</v>
      </c>
      <c r="E892" s="140"/>
      <c r="F892" s="140"/>
      <c r="G892" s="140"/>
      <c r="H892" s="140"/>
      <c r="I892" s="140">
        <v>42</v>
      </c>
      <c r="J892" s="140">
        <v>47</v>
      </c>
      <c r="K892" s="140">
        <v>203</v>
      </c>
      <c r="L892" s="140">
        <v>1400</v>
      </c>
      <c r="M892" s="140"/>
      <c r="N892" s="140">
        <v>54</v>
      </c>
      <c r="O892" s="140">
        <v>60</v>
      </c>
      <c r="P892" s="140">
        <v>264</v>
      </c>
      <c r="Q892" s="140">
        <v>1800</v>
      </c>
      <c r="R892" s="140"/>
      <c r="S892" s="140"/>
    </row>
  </sheetData>
  <sheetProtection/>
  <mergeCells count="142">
    <mergeCell ref="I2:S2"/>
    <mergeCell ref="I3:S3"/>
    <mergeCell ref="A686:H686"/>
    <mergeCell ref="A726:D726"/>
    <mergeCell ref="A703:D703"/>
    <mergeCell ref="A702:H702"/>
    <mergeCell ref="B698:D698"/>
    <mergeCell ref="B699:D699"/>
    <mergeCell ref="A340:D340"/>
    <mergeCell ref="A344:H344"/>
    <mergeCell ref="A617:H617"/>
    <mergeCell ref="A687:D687"/>
    <mergeCell ref="A723:H723"/>
    <mergeCell ref="A724:H724"/>
    <mergeCell ref="A565:H565"/>
    <mergeCell ref="A566:D566"/>
    <mergeCell ref="A601:H601"/>
    <mergeCell ref="A657:H657"/>
    <mergeCell ref="A282:Q282"/>
    <mergeCell ref="A283:D283"/>
    <mergeCell ref="A819:H819"/>
    <mergeCell ref="A640:H640"/>
    <mergeCell ref="A641:Q641"/>
    <mergeCell ref="A642:D642"/>
    <mergeCell ref="A725:Q725"/>
    <mergeCell ref="A301:H301"/>
    <mergeCell ref="A302:D302"/>
    <mergeCell ref="A743:D743"/>
    <mergeCell ref="A339:H339"/>
    <mergeCell ref="A232:H232"/>
    <mergeCell ref="A233:D233"/>
    <mergeCell ref="A298:H298"/>
    <mergeCell ref="A299:D299"/>
    <mergeCell ref="B244:D244"/>
    <mergeCell ref="B243:D243"/>
    <mergeCell ref="A253:H253"/>
    <mergeCell ref="A254:D254"/>
    <mergeCell ref="A280:H280"/>
    <mergeCell ref="A281:H281"/>
    <mergeCell ref="A178:H178"/>
    <mergeCell ref="A179:H179"/>
    <mergeCell ref="A180:Q180"/>
    <mergeCell ref="A181:D181"/>
    <mergeCell ref="A196:H196"/>
    <mergeCell ref="A197:D197"/>
    <mergeCell ref="A193:H193"/>
    <mergeCell ref="A194:D194"/>
    <mergeCell ref="A114:H114"/>
    <mergeCell ref="A115:D115"/>
    <mergeCell ref="A117:H117"/>
    <mergeCell ref="A118:D118"/>
    <mergeCell ref="A151:H151"/>
    <mergeCell ref="A152:D152"/>
    <mergeCell ref="A156:H156"/>
    <mergeCell ref="A157:D157"/>
    <mergeCell ref="A1:S1"/>
    <mergeCell ref="G4:H4"/>
    <mergeCell ref="I4:L4"/>
    <mergeCell ref="E4:F4"/>
    <mergeCell ref="B4:C4"/>
    <mergeCell ref="D4:D5"/>
    <mergeCell ref="M4:M5"/>
    <mergeCell ref="A23:H23"/>
    <mergeCell ref="A26:H26"/>
    <mergeCell ref="A8:D8"/>
    <mergeCell ref="A101:Q101"/>
    <mergeCell ref="N4:Q4"/>
    <mergeCell ref="R4:R5"/>
    <mergeCell ref="A6:S6"/>
    <mergeCell ref="A24:D24"/>
    <mergeCell ref="A27:D27"/>
    <mergeCell ref="S4:S5"/>
    <mergeCell ref="A7:S7"/>
    <mergeCell ref="A102:D102"/>
    <mergeCell ref="A74:D74"/>
    <mergeCell ref="A73:H73"/>
    <mergeCell ref="A85:D85"/>
    <mergeCell ref="A84:H84"/>
    <mergeCell ref="A99:H99"/>
    <mergeCell ref="A100:H100"/>
    <mergeCell ref="A345:D345"/>
    <mergeCell ref="A366:H366"/>
    <mergeCell ref="A367:H367"/>
    <mergeCell ref="A368:Q368"/>
    <mergeCell ref="A369:D369"/>
    <mergeCell ref="A382:H382"/>
    <mergeCell ref="A383:D383"/>
    <mergeCell ref="A385:H385"/>
    <mergeCell ref="A386:D386"/>
    <mergeCell ref="A467:Q467"/>
    <mergeCell ref="A432:H432"/>
    <mergeCell ref="A433:D433"/>
    <mergeCell ref="A447:H447"/>
    <mergeCell ref="A448:D448"/>
    <mergeCell ref="A465:H465"/>
    <mergeCell ref="A466:H466"/>
    <mergeCell ref="B444:D444"/>
    <mergeCell ref="A468:D468"/>
    <mergeCell ref="A486:H486"/>
    <mergeCell ref="A487:D487"/>
    <mergeCell ref="A483:H483"/>
    <mergeCell ref="A484:D484"/>
    <mergeCell ref="A521:H521"/>
    <mergeCell ref="A822:D822"/>
    <mergeCell ref="A742:H742"/>
    <mergeCell ref="A526:H526"/>
    <mergeCell ref="A527:D527"/>
    <mergeCell ref="A546:H546"/>
    <mergeCell ref="A547:H547"/>
    <mergeCell ref="A618:D618"/>
    <mergeCell ref="A639:H639"/>
    <mergeCell ref="A561:H561"/>
    <mergeCell ref="A522:D522"/>
    <mergeCell ref="B790:D790"/>
    <mergeCell ref="A548:Q548"/>
    <mergeCell ref="A840:H840"/>
    <mergeCell ref="A841:D841"/>
    <mergeCell ref="A562:D562"/>
    <mergeCell ref="A797:H797"/>
    <mergeCell ref="A658:D658"/>
    <mergeCell ref="A838:D838"/>
    <mergeCell ref="A660:H660"/>
    <mergeCell ref="A890:H890"/>
    <mergeCell ref="A878:D878"/>
    <mergeCell ref="B612:D612"/>
    <mergeCell ref="B613:D613"/>
    <mergeCell ref="A877:H877"/>
    <mergeCell ref="A889:H889"/>
    <mergeCell ref="A821:Q821"/>
    <mergeCell ref="A820:H820"/>
    <mergeCell ref="A798:D798"/>
    <mergeCell ref="B789:D789"/>
    <mergeCell ref="A778:H778"/>
    <mergeCell ref="A872:H872"/>
    <mergeCell ref="A873:D873"/>
    <mergeCell ref="A549:D549"/>
    <mergeCell ref="A837:H837"/>
    <mergeCell ref="A740:D740"/>
    <mergeCell ref="A779:D779"/>
    <mergeCell ref="A602:D602"/>
    <mergeCell ref="A739:H739"/>
    <mergeCell ref="A661:D6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R723" formulaRange="1"/>
    <ignoredError sqref="C752 B887:C887 B637:C637 B463 B721 H41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D57" sqref="D57"/>
    </sheetView>
  </sheetViews>
  <sheetFormatPr defaultColWidth="9.00390625" defaultRowHeight="12.75"/>
  <cols>
    <col min="1" max="1" width="15.375" style="0" customWidth="1"/>
    <col min="2" max="3" width="7.625" style="0" customWidth="1"/>
    <col min="4" max="4" width="9.00390625" style="0" customWidth="1"/>
    <col min="5" max="5" width="8.00390625" style="0" customWidth="1"/>
    <col min="6" max="6" width="8.125" style="0" customWidth="1"/>
    <col min="7" max="8" width="8.00390625" style="0" customWidth="1"/>
    <col min="9" max="9" width="8.25390625" style="0" customWidth="1"/>
    <col min="10" max="10" width="7.875" style="0" customWidth="1"/>
    <col min="11" max="11" width="8.125" style="0" customWidth="1"/>
    <col min="12" max="12" width="8.25390625" style="0" customWidth="1"/>
    <col min="13" max="14" width="8.375" style="0" customWidth="1"/>
  </cols>
  <sheetData>
    <row r="1" spans="1:15" ht="18.75">
      <c r="A1" s="274" t="s">
        <v>633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3.5" customHeight="1">
      <c r="A2" s="252" t="s">
        <v>77</v>
      </c>
      <c r="B2" s="252"/>
      <c r="C2" s="254" t="s">
        <v>647</v>
      </c>
      <c r="D2" s="246">
        <v>1</v>
      </c>
      <c r="E2" s="246">
        <v>2</v>
      </c>
      <c r="F2" s="246">
        <v>3</v>
      </c>
      <c r="G2" s="246">
        <v>4</v>
      </c>
      <c r="H2" s="246">
        <v>5</v>
      </c>
      <c r="I2" s="246">
        <v>6</v>
      </c>
      <c r="J2" s="246">
        <v>7</v>
      </c>
      <c r="K2" s="246">
        <v>8</v>
      </c>
      <c r="L2" s="246">
        <v>9</v>
      </c>
      <c r="M2" s="246">
        <v>10</v>
      </c>
      <c r="N2" s="250" t="s">
        <v>645</v>
      </c>
      <c r="O2" s="248" t="s">
        <v>127</v>
      </c>
    </row>
    <row r="3" spans="1:15" ht="33" customHeight="1">
      <c r="A3" s="253"/>
      <c r="B3" s="253"/>
      <c r="C3" s="253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51"/>
      <c r="O3" s="249"/>
    </row>
    <row r="4" spans="1:15" ht="15.75" customHeight="1">
      <c r="A4" s="241" t="s">
        <v>662</v>
      </c>
      <c r="B4" s="194" t="s">
        <v>151</v>
      </c>
      <c r="C4" s="204">
        <f>O4</f>
        <v>68.33000000000001</v>
      </c>
      <c r="D4" s="205">
        <v>38.8</v>
      </c>
      <c r="E4" s="205">
        <v>88</v>
      </c>
      <c r="F4" s="205"/>
      <c r="G4" s="205">
        <v>97</v>
      </c>
      <c r="H4" s="205">
        <v>103.2</v>
      </c>
      <c r="I4" s="205">
        <v>90</v>
      </c>
      <c r="J4" s="205">
        <v>69.6</v>
      </c>
      <c r="K4" s="205">
        <v>70.6</v>
      </c>
      <c r="L4" s="205">
        <v>126.1</v>
      </c>
      <c r="M4" s="205"/>
      <c r="N4" s="196">
        <f aca="true" t="shared" si="0" ref="N4:N65">SUM(D4:M4)</f>
        <v>683.3000000000001</v>
      </c>
      <c r="O4" s="197">
        <f aca="true" t="shared" si="1" ref="O4:O65">SUM(D4:M4)/10</f>
        <v>68.33000000000001</v>
      </c>
    </row>
    <row r="5" spans="1:15" ht="15.75" customHeight="1">
      <c r="A5" s="242"/>
      <c r="B5" s="194" t="s">
        <v>152</v>
      </c>
      <c r="C5" s="204">
        <f aca="true" t="shared" si="2" ref="C5:C29">O5</f>
        <v>77.64</v>
      </c>
      <c r="D5" s="205">
        <v>46.5</v>
      </c>
      <c r="E5" s="205">
        <v>110</v>
      </c>
      <c r="F5" s="205"/>
      <c r="G5" s="205">
        <v>110.9</v>
      </c>
      <c r="H5" s="205">
        <v>108.8</v>
      </c>
      <c r="I5" s="205">
        <v>105</v>
      </c>
      <c r="J5" s="205">
        <v>69.6</v>
      </c>
      <c r="K5" s="205">
        <v>70.6</v>
      </c>
      <c r="L5" s="206">
        <v>155</v>
      </c>
      <c r="M5" s="205"/>
      <c r="N5" s="196">
        <f t="shared" si="0"/>
        <v>776.4</v>
      </c>
      <c r="O5" s="197">
        <f t="shared" si="1"/>
        <v>77.64</v>
      </c>
    </row>
    <row r="6" spans="1:15" ht="15.75" customHeight="1">
      <c r="A6" s="241" t="s">
        <v>435</v>
      </c>
      <c r="B6" s="194" t="s">
        <v>151</v>
      </c>
      <c r="C6" s="204">
        <f t="shared" si="2"/>
        <v>23.05</v>
      </c>
      <c r="D6" s="205"/>
      <c r="E6" s="205"/>
      <c r="F6" s="205">
        <v>60</v>
      </c>
      <c r="G6" s="205"/>
      <c r="H6" s="205"/>
      <c r="I6" s="205"/>
      <c r="J6" s="205">
        <v>120.5</v>
      </c>
      <c r="K6" s="205"/>
      <c r="L6" s="205"/>
      <c r="M6" s="205">
        <v>50</v>
      </c>
      <c r="N6" s="196">
        <f t="shared" si="0"/>
        <v>230.5</v>
      </c>
      <c r="O6" s="197">
        <f t="shared" si="1"/>
        <v>23.05</v>
      </c>
    </row>
    <row r="7" spans="1:15" ht="15.75" customHeight="1">
      <c r="A7" s="242"/>
      <c r="B7" s="194" t="s">
        <v>152</v>
      </c>
      <c r="C7" s="204">
        <f t="shared" si="2"/>
        <v>27.55</v>
      </c>
      <c r="D7" s="205"/>
      <c r="E7" s="205"/>
      <c r="F7" s="205">
        <v>80</v>
      </c>
      <c r="G7" s="205"/>
      <c r="H7" s="205"/>
      <c r="I7" s="205"/>
      <c r="J7" s="205">
        <v>135.5</v>
      </c>
      <c r="K7" s="205"/>
      <c r="L7" s="205"/>
      <c r="M7" s="205">
        <v>60</v>
      </c>
      <c r="N7" s="196">
        <f t="shared" si="0"/>
        <v>275.5</v>
      </c>
      <c r="O7" s="197">
        <f t="shared" si="1"/>
        <v>27.55</v>
      </c>
    </row>
    <row r="8" spans="1:15" ht="15.75" customHeight="1">
      <c r="A8" s="241" t="s">
        <v>32</v>
      </c>
      <c r="B8" s="194" t="s">
        <v>151</v>
      </c>
      <c r="C8" s="204">
        <f t="shared" si="2"/>
        <v>34.2</v>
      </c>
      <c r="D8" s="205">
        <v>56</v>
      </c>
      <c r="E8" s="205"/>
      <c r="F8" s="205">
        <v>57</v>
      </c>
      <c r="G8" s="205"/>
      <c r="H8" s="205">
        <v>46</v>
      </c>
      <c r="I8" s="205">
        <v>90</v>
      </c>
      <c r="J8" s="207"/>
      <c r="K8" s="205">
        <v>93</v>
      </c>
      <c r="L8" s="205"/>
      <c r="M8" s="205"/>
      <c r="N8" s="196">
        <f t="shared" si="0"/>
        <v>342</v>
      </c>
      <c r="O8" s="197">
        <f t="shared" si="1"/>
        <v>34.2</v>
      </c>
    </row>
    <row r="9" spans="1:15" ht="15.75" customHeight="1">
      <c r="A9" s="242"/>
      <c r="B9" s="194" t="s">
        <v>152</v>
      </c>
      <c r="C9" s="204">
        <f t="shared" si="2"/>
        <v>39</v>
      </c>
      <c r="D9" s="205">
        <v>65</v>
      </c>
      <c r="E9" s="205"/>
      <c r="F9" s="205">
        <v>71</v>
      </c>
      <c r="G9" s="207"/>
      <c r="H9" s="205">
        <v>53</v>
      </c>
      <c r="I9" s="205">
        <v>90</v>
      </c>
      <c r="J9" s="207"/>
      <c r="K9" s="205">
        <v>111</v>
      </c>
      <c r="L9" s="205"/>
      <c r="M9" s="205"/>
      <c r="N9" s="196">
        <f t="shared" si="0"/>
        <v>390</v>
      </c>
      <c r="O9" s="197">
        <f t="shared" si="1"/>
        <v>39</v>
      </c>
    </row>
    <row r="10" spans="1:15" ht="15.75" customHeight="1">
      <c r="A10" s="243" t="s">
        <v>436</v>
      </c>
      <c r="B10" s="194" t="s">
        <v>151</v>
      </c>
      <c r="C10" s="204">
        <f t="shared" si="2"/>
        <v>26.8</v>
      </c>
      <c r="D10" s="205"/>
      <c r="E10" s="205">
        <v>33.5</v>
      </c>
      <c r="F10" s="205">
        <v>33.5</v>
      </c>
      <c r="G10" s="205">
        <v>33.5</v>
      </c>
      <c r="H10" s="205"/>
      <c r="I10" s="205">
        <v>33.5</v>
      </c>
      <c r="J10" s="205">
        <v>33.5</v>
      </c>
      <c r="K10" s="205">
        <v>33.5</v>
      </c>
      <c r="L10" s="205">
        <v>33.5</v>
      </c>
      <c r="M10" s="205">
        <v>33.5</v>
      </c>
      <c r="N10" s="195">
        <f t="shared" si="0"/>
        <v>268</v>
      </c>
      <c r="O10" s="197">
        <f t="shared" si="1"/>
        <v>26.8</v>
      </c>
    </row>
    <row r="11" spans="1:15" ht="15.75" customHeight="1">
      <c r="A11" s="244"/>
      <c r="B11" s="194" t="s">
        <v>152</v>
      </c>
      <c r="C11" s="204">
        <f t="shared" si="2"/>
        <v>32</v>
      </c>
      <c r="D11" s="205"/>
      <c r="E11" s="205">
        <v>40</v>
      </c>
      <c r="F11" s="205">
        <v>40</v>
      </c>
      <c r="G11" s="205">
        <v>40</v>
      </c>
      <c r="H11" s="205"/>
      <c r="I11" s="205">
        <v>40</v>
      </c>
      <c r="J11" s="205">
        <v>40</v>
      </c>
      <c r="K11" s="205">
        <v>40</v>
      </c>
      <c r="L11" s="205">
        <v>40</v>
      </c>
      <c r="M11" s="205">
        <v>40</v>
      </c>
      <c r="N11" s="196">
        <f t="shared" si="0"/>
        <v>320</v>
      </c>
      <c r="O11" s="197">
        <f t="shared" si="1"/>
        <v>32</v>
      </c>
    </row>
    <row r="12" spans="1:15" ht="15.75" customHeight="1">
      <c r="A12" s="241" t="s">
        <v>148</v>
      </c>
      <c r="B12" s="194" t="s">
        <v>151</v>
      </c>
      <c r="C12" s="204">
        <f t="shared" si="2"/>
        <v>389.9</v>
      </c>
      <c r="D12" s="205">
        <v>417</v>
      </c>
      <c r="E12" s="205">
        <v>340</v>
      </c>
      <c r="F12" s="205">
        <v>411</v>
      </c>
      <c r="G12" s="205">
        <v>402.5</v>
      </c>
      <c r="H12" s="205">
        <v>423</v>
      </c>
      <c r="I12" s="205">
        <v>335</v>
      </c>
      <c r="J12" s="205">
        <v>412</v>
      </c>
      <c r="K12" s="205">
        <v>383</v>
      </c>
      <c r="L12" s="205">
        <v>380.5</v>
      </c>
      <c r="M12" s="205">
        <v>395</v>
      </c>
      <c r="N12" s="196">
        <f t="shared" si="0"/>
        <v>3899</v>
      </c>
      <c r="O12" s="197">
        <f t="shared" si="1"/>
        <v>389.9</v>
      </c>
    </row>
    <row r="13" spans="1:15" ht="15.75" customHeight="1">
      <c r="A13" s="242"/>
      <c r="B13" s="194" t="s">
        <v>152</v>
      </c>
      <c r="C13" s="204">
        <f t="shared" si="2"/>
        <v>450.6</v>
      </c>
      <c r="D13" s="205">
        <v>465.5</v>
      </c>
      <c r="E13" s="205">
        <v>412.5</v>
      </c>
      <c r="F13" s="205">
        <v>476</v>
      </c>
      <c r="G13" s="205">
        <v>455</v>
      </c>
      <c r="H13" s="205">
        <v>493.5</v>
      </c>
      <c r="I13" s="205">
        <v>380</v>
      </c>
      <c r="J13" s="205">
        <v>479</v>
      </c>
      <c r="K13" s="205">
        <v>449.5</v>
      </c>
      <c r="L13" s="205">
        <v>433.5</v>
      </c>
      <c r="M13" s="205">
        <v>461.5</v>
      </c>
      <c r="N13" s="196">
        <f t="shared" si="0"/>
        <v>4506</v>
      </c>
      <c r="O13" s="197">
        <f t="shared" si="1"/>
        <v>450.6</v>
      </c>
    </row>
    <row r="14" spans="1:15" ht="15.75" customHeight="1">
      <c r="A14" s="241" t="s">
        <v>38</v>
      </c>
      <c r="B14" s="194" t="s">
        <v>151</v>
      </c>
      <c r="C14" s="204">
        <f t="shared" si="2"/>
        <v>4.05</v>
      </c>
      <c r="D14" s="205"/>
      <c r="E14" s="205">
        <v>8.1</v>
      </c>
      <c r="F14" s="205"/>
      <c r="G14" s="205">
        <v>8.1</v>
      </c>
      <c r="H14" s="205">
        <v>8.1</v>
      </c>
      <c r="I14" s="205"/>
      <c r="J14" s="205"/>
      <c r="K14" s="205"/>
      <c r="L14" s="205">
        <v>8.1</v>
      </c>
      <c r="M14" s="205">
        <v>8.1</v>
      </c>
      <c r="N14" s="196">
        <f t="shared" si="0"/>
        <v>40.5</v>
      </c>
      <c r="O14" s="197">
        <f t="shared" si="1"/>
        <v>4.05</v>
      </c>
    </row>
    <row r="15" spans="1:15" ht="15.75" customHeight="1">
      <c r="A15" s="242"/>
      <c r="B15" s="194" t="s">
        <v>152</v>
      </c>
      <c r="C15" s="204">
        <f t="shared" si="2"/>
        <v>6.08</v>
      </c>
      <c r="D15" s="205"/>
      <c r="E15" s="205">
        <v>12.1</v>
      </c>
      <c r="F15" s="205"/>
      <c r="G15" s="205">
        <v>12.2</v>
      </c>
      <c r="H15" s="205">
        <v>12.2</v>
      </c>
      <c r="I15" s="205"/>
      <c r="J15" s="205"/>
      <c r="K15" s="205"/>
      <c r="L15" s="205">
        <v>12.1</v>
      </c>
      <c r="M15" s="205">
        <v>12.2</v>
      </c>
      <c r="N15" s="196">
        <f t="shared" si="0"/>
        <v>60.8</v>
      </c>
      <c r="O15" s="197">
        <f t="shared" si="1"/>
        <v>6.08</v>
      </c>
    </row>
    <row r="16" spans="1:15" ht="15.75" customHeight="1">
      <c r="A16" s="241" t="s">
        <v>19</v>
      </c>
      <c r="B16" s="194" t="s">
        <v>151</v>
      </c>
      <c r="C16" s="204">
        <f t="shared" si="2"/>
        <v>9</v>
      </c>
      <c r="D16" s="205"/>
      <c r="E16" s="205">
        <v>23</v>
      </c>
      <c r="F16" s="205">
        <v>12.5</v>
      </c>
      <c r="G16" s="205">
        <v>11</v>
      </c>
      <c r="H16" s="205">
        <v>12.5</v>
      </c>
      <c r="I16" s="205"/>
      <c r="J16" s="205">
        <v>15.5</v>
      </c>
      <c r="K16" s="205"/>
      <c r="L16" s="205">
        <v>15.5</v>
      </c>
      <c r="M16" s="205" t="s">
        <v>391</v>
      </c>
      <c r="N16" s="196">
        <f t="shared" si="0"/>
        <v>90</v>
      </c>
      <c r="O16" s="197">
        <f t="shared" si="1"/>
        <v>9</v>
      </c>
    </row>
    <row r="17" spans="1:15" ht="15.75" customHeight="1">
      <c r="A17" s="242"/>
      <c r="B17" s="194" t="s">
        <v>152</v>
      </c>
      <c r="C17" s="204">
        <f t="shared" si="2"/>
        <v>11</v>
      </c>
      <c r="D17" s="205"/>
      <c r="E17" s="205">
        <v>25</v>
      </c>
      <c r="F17" s="205">
        <v>12.5</v>
      </c>
      <c r="G17" s="205">
        <v>20</v>
      </c>
      <c r="H17" s="205">
        <v>12.5</v>
      </c>
      <c r="I17" s="205"/>
      <c r="J17" s="205">
        <v>17.5</v>
      </c>
      <c r="K17" s="205"/>
      <c r="L17" s="205">
        <v>22.5</v>
      </c>
      <c r="M17" s="205">
        <v>0</v>
      </c>
      <c r="N17" s="196">
        <f t="shared" si="0"/>
        <v>110</v>
      </c>
      <c r="O17" s="197">
        <f t="shared" si="1"/>
        <v>11</v>
      </c>
    </row>
    <row r="18" spans="1:15" ht="15.75" customHeight="1">
      <c r="A18" s="241" t="s">
        <v>27</v>
      </c>
      <c r="B18" s="194" t="s">
        <v>151</v>
      </c>
      <c r="C18" s="204">
        <f t="shared" si="2"/>
        <v>30.32</v>
      </c>
      <c r="D18" s="205">
        <v>98</v>
      </c>
      <c r="E18" s="205"/>
      <c r="F18" s="205"/>
      <c r="G18" s="205">
        <v>106.4</v>
      </c>
      <c r="H18" s="205"/>
      <c r="I18" s="205"/>
      <c r="J18" s="205"/>
      <c r="K18" s="205"/>
      <c r="L18" s="205"/>
      <c r="M18" s="205">
        <v>98.8</v>
      </c>
      <c r="N18" s="196">
        <f t="shared" si="0"/>
        <v>303.2</v>
      </c>
      <c r="O18" s="197">
        <f t="shared" si="1"/>
        <v>30.32</v>
      </c>
    </row>
    <row r="19" spans="1:15" ht="15.75" customHeight="1">
      <c r="A19" s="242"/>
      <c r="B19" s="194" t="s">
        <v>152</v>
      </c>
      <c r="C19" s="204">
        <f t="shared" si="2"/>
        <v>40.45</v>
      </c>
      <c r="D19" s="205">
        <v>133</v>
      </c>
      <c r="E19" s="205"/>
      <c r="F19" s="205"/>
      <c r="G19" s="205">
        <v>136.8</v>
      </c>
      <c r="H19" s="205"/>
      <c r="I19" s="205"/>
      <c r="J19" s="205"/>
      <c r="K19" s="205"/>
      <c r="L19" s="205"/>
      <c r="M19" s="205">
        <v>134.7</v>
      </c>
      <c r="N19" s="196">
        <f t="shared" si="0"/>
        <v>404.5</v>
      </c>
      <c r="O19" s="197">
        <f t="shared" si="1"/>
        <v>40.45</v>
      </c>
    </row>
    <row r="20" spans="1:15" ht="15.75" customHeight="1">
      <c r="A20" s="243" t="s">
        <v>136</v>
      </c>
      <c r="B20" s="194" t="s">
        <v>151</v>
      </c>
      <c r="C20" s="204">
        <f t="shared" si="2"/>
        <v>18.1</v>
      </c>
      <c r="D20" s="205">
        <v>22.9</v>
      </c>
      <c r="E20" s="205">
        <v>9</v>
      </c>
      <c r="F20" s="205">
        <v>26.7</v>
      </c>
      <c r="G20" s="205">
        <v>17.5</v>
      </c>
      <c r="H20" s="205">
        <v>16.4</v>
      </c>
      <c r="I20" s="205">
        <v>21.5</v>
      </c>
      <c r="J20" s="205">
        <v>11.5</v>
      </c>
      <c r="K20" s="205">
        <v>14.1</v>
      </c>
      <c r="L20" s="205">
        <v>21.9</v>
      </c>
      <c r="M20" s="205">
        <v>19.5</v>
      </c>
      <c r="N20" s="196">
        <f t="shared" si="0"/>
        <v>181</v>
      </c>
      <c r="O20" s="197">
        <f t="shared" si="1"/>
        <v>18.1</v>
      </c>
    </row>
    <row r="21" spans="1:15" ht="17.25" customHeight="1">
      <c r="A21" s="244"/>
      <c r="B21" s="194" t="s">
        <v>152</v>
      </c>
      <c r="C21" s="204">
        <f t="shared" si="2"/>
        <v>21.68</v>
      </c>
      <c r="D21" s="205">
        <f>'меню '!H11+'меню '!H14+'меню '!H22+'меню '!H47+'меню '!H52+'меню '!H59+'меню '!H62+'меню '!H77+'меню '!H91</f>
        <v>26.2</v>
      </c>
      <c r="E21" s="205">
        <v>10.5</v>
      </c>
      <c r="F21" s="205">
        <f>'меню '!G192+'меню '!G192+'меню '!G213+'меню '!G217+'меню '!G226+'меню '!G238+'меню '!G261+'меню '!G265+'меню '!G269</f>
        <v>35.099999999999994</v>
      </c>
      <c r="G21" s="205">
        <f>'меню '!G286+'меню '!G291+'меню '!G329+'меню '!G351+'меню '!G358</f>
        <v>19.5</v>
      </c>
      <c r="H21" s="205">
        <f>'меню '!G374+'меню '!G412+'меню '!G424+'меню '!G438+'меню '!G451+'меню '!G460</f>
        <v>20.9</v>
      </c>
      <c r="I21" s="205">
        <f>'меню '!G471+'меню '!G476+'меню '!G482+'меню '!G509+'меню '!G511+'меню '!G535+'меню '!G539</f>
        <v>24.3</v>
      </c>
      <c r="J21" s="205">
        <f>'меню '!G607+'меню '!G586+'меню '!G560+'меню '!G554</f>
        <v>17.5</v>
      </c>
      <c r="K21" s="205">
        <f>'меню '!G645+'меню '!G651+'меню '!G676+'меню '!G692+'меню '!G716</f>
        <v>17.5</v>
      </c>
      <c r="L21" s="205">
        <f>'меню '!G732+'меню '!G763+'меню '!G767+'меню '!G772+'меню '!G784+'меню '!G795+'меню '!G808+'меню '!G793</f>
        <v>24.8</v>
      </c>
      <c r="M21" s="205">
        <f>'меню '!G825+'меню '!G830+'меню '!G865+'меню '!G883</f>
        <v>20.5</v>
      </c>
      <c r="N21" s="196">
        <f t="shared" si="0"/>
        <v>216.8</v>
      </c>
      <c r="O21" s="197">
        <f t="shared" si="1"/>
        <v>21.68</v>
      </c>
    </row>
    <row r="22" spans="1:15" ht="15.75" customHeight="1">
      <c r="A22" s="243" t="s">
        <v>135</v>
      </c>
      <c r="B22" s="194" t="s">
        <v>151</v>
      </c>
      <c r="C22" s="204">
        <f t="shared" si="2"/>
        <v>8.92</v>
      </c>
      <c r="D22" s="205">
        <v>5.5</v>
      </c>
      <c r="E22" s="205">
        <v>11.6</v>
      </c>
      <c r="F22" s="205">
        <v>12.9</v>
      </c>
      <c r="G22" s="205">
        <v>5.5</v>
      </c>
      <c r="H22" s="205">
        <v>8.8</v>
      </c>
      <c r="I22" s="205">
        <v>4.5</v>
      </c>
      <c r="J22" s="205">
        <v>14.5</v>
      </c>
      <c r="K22" s="205">
        <v>15.3</v>
      </c>
      <c r="L22" s="205">
        <v>4.9</v>
      </c>
      <c r="M22" s="205">
        <v>5.7</v>
      </c>
      <c r="N22" s="196">
        <f t="shared" si="0"/>
        <v>89.2</v>
      </c>
      <c r="O22" s="197">
        <f t="shared" si="1"/>
        <v>8.92</v>
      </c>
    </row>
    <row r="23" spans="1:15" ht="15.75" customHeight="1">
      <c r="A23" s="244"/>
      <c r="B23" s="194" t="s">
        <v>152</v>
      </c>
      <c r="C23" s="204">
        <f t="shared" si="2"/>
        <v>10.85</v>
      </c>
      <c r="D23" s="205">
        <v>7</v>
      </c>
      <c r="E23" s="205">
        <v>15.3</v>
      </c>
      <c r="F23" s="205">
        <v>14.9</v>
      </c>
      <c r="G23" s="205">
        <v>6.5</v>
      </c>
      <c r="H23" s="205">
        <v>11.3</v>
      </c>
      <c r="I23" s="205">
        <v>5.5</v>
      </c>
      <c r="J23" s="205">
        <v>16.5</v>
      </c>
      <c r="K23" s="205">
        <v>17.9</v>
      </c>
      <c r="L23" s="205">
        <v>6.1</v>
      </c>
      <c r="M23" s="205">
        <v>7.5</v>
      </c>
      <c r="N23" s="196">
        <f t="shared" si="0"/>
        <v>108.5</v>
      </c>
      <c r="O23" s="197">
        <f t="shared" si="1"/>
        <v>10.85</v>
      </c>
    </row>
    <row r="24" spans="1:15" ht="15.75" customHeight="1">
      <c r="A24" s="241" t="s">
        <v>13</v>
      </c>
      <c r="B24" s="194" t="s">
        <v>151</v>
      </c>
      <c r="C24" s="204">
        <f t="shared" si="2"/>
        <v>25</v>
      </c>
      <c r="D24" s="205">
        <f>'меню '!E15+'меню '!E18+'меню '!E69+'меню '!E79+'меню '!E90+'меню '!E94</f>
        <v>44</v>
      </c>
      <c r="E24" s="205">
        <f>'меню '!E174+'меню '!E147+'меню '!E106</f>
        <v>21</v>
      </c>
      <c r="F24" s="205">
        <f>'меню '!E276+'меню '!E237+'меню '!E228+'меню '!E185</f>
        <v>21.7</v>
      </c>
      <c r="G24" s="205">
        <f>'меню '!E290+'меню '!E335+'меню '!E349+'меню '!E359+'меню '!E361</f>
        <v>33.5</v>
      </c>
      <c r="H24" s="205">
        <f>'меню '!E373+'меню '!E428+'меню '!E439</f>
        <v>17.3</v>
      </c>
      <c r="I24" s="205">
        <f>'меню '!E475+'меню '!E478+'меню '!E517+'меню '!E542</f>
        <v>29</v>
      </c>
      <c r="J24" s="205">
        <f>'меню '!E553+'меню '!E597+'меню '!E616</f>
        <v>15.5</v>
      </c>
      <c r="K24" s="205">
        <f>'меню '!E719+'меню '!E693+'меню '!E683+'меню '!E650</f>
        <v>25.8</v>
      </c>
      <c r="L24" s="205">
        <f>'меню '!E731+'меню '!E774+'меню '!E783</f>
        <v>14.2</v>
      </c>
      <c r="M24" s="205">
        <f>'меню '!E829+'меню '!E868+'меню '!E882+'меню '!E885</f>
        <v>28</v>
      </c>
      <c r="N24" s="196">
        <f t="shared" si="0"/>
        <v>250</v>
      </c>
      <c r="O24" s="197">
        <f t="shared" si="1"/>
        <v>25</v>
      </c>
    </row>
    <row r="25" spans="1:15" ht="15.75" customHeight="1">
      <c r="A25" s="242"/>
      <c r="B25" s="194" t="s">
        <v>152</v>
      </c>
      <c r="C25" s="204">
        <f t="shared" si="2"/>
        <v>30</v>
      </c>
      <c r="D25" s="205">
        <f>'меню '!G94+'меню '!G90+'меню '!G79+'меню '!G69+'меню '!G18+'меню '!G15</f>
        <v>50.3</v>
      </c>
      <c r="E25" s="205">
        <f>'меню '!G106+'меню '!G147+'меню '!G174</f>
        <v>25.5</v>
      </c>
      <c r="F25" s="205">
        <f>'меню '!G185+'меню '!G228+'меню '!G237+'меню '!G276</f>
        <v>24.5</v>
      </c>
      <c r="G25" s="205">
        <f>'меню '!G361+'меню '!G359+'меню '!G349+'меню '!G335+'меню '!G290</f>
        <v>39</v>
      </c>
      <c r="H25" s="205">
        <f>'меню '!G439+'меню '!G428+'меню '!G373</f>
        <v>18.6</v>
      </c>
      <c r="I25" s="205">
        <f>'меню '!G542+'меню '!G517+'меню '!G478+'меню '!G475</f>
        <v>35.5</v>
      </c>
      <c r="J25" s="205">
        <f>'меню '!G635+'меню '!G616+'меню '!G597+'меню '!G553</f>
        <v>28.5</v>
      </c>
      <c r="K25" s="205">
        <f>'меню '!G650+'меню '!G683+'меню '!G693+'меню '!G719</f>
        <v>28.1</v>
      </c>
      <c r="L25" s="205">
        <f>'меню '!G783+'меню '!G774+'меню '!G731</f>
        <v>17</v>
      </c>
      <c r="M25" s="205">
        <f>'меню '!G885+'меню '!G882+'меню '!G868+'меню '!G829</f>
        <v>33</v>
      </c>
      <c r="N25" s="196">
        <f t="shared" si="0"/>
        <v>300</v>
      </c>
      <c r="O25" s="197">
        <f t="shared" si="1"/>
        <v>30</v>
      </c>
    </row>
    <row r="26" spans="1:15" ht="15.75" customHeight="1">
      <c r="A26" s="241" t="s">
        <v>10</v>
      </c>
      <c r="B26" s="194" t="s">
        <v>151</v>
      </c>
      <c r="C26" s="204">
        <v>48</v>
      </c>
      <c r="D26" s="205">
        <f>'меню '!E9+'меню '!E46+'меню '!E80+'меню '!E89</f>
        <v>67.2</v>
      </c>
      <c r="E26" s="205">
        <f>'меню '!E158</f>
        <v>55</v>
      </c>
      <c r="F26" s="205">
        <f>'меню '!E214+'меню '!E219+'меню '!E239+'меню '!E260</f>
        <v>20.700000000000003</v>
      </c>
      <c r="G26" s="205">
        <f>'меню '!E284+'меню '!E348</f>
        <v>56.5</v>
      </c>
      <c r="H26" s="205">
        <f>'меню '!E407+'меню '!E414+'меню '!E441</f>
        <v>8.1</v>
      </c>
      <c r="I26" s="205">
        <f>'меню '!E469</f>
        <v>50.7</v>
      </c>
      <c r="J26" s="205">
        <f>'меню '!E587+'меню '!E588+'меню '!E608</f>
        <v>17.3</v>
      </c>
      <c r="K26" s="205">
        <f>'меню '!E643+'меню '!E666+'меню '!E695</f>
        <v>80</v>
      </c>
      <c r="L26" s="205">
        <f>'меню '!E727+'меню '!E785+'меню '!E806</f>
        <v>62.7</v>
      </c>
      <c r="M26" s="205">
        <f>'меню '!E823+'меню '!E860+'меню '!E881</f>
        <v>59.89999999999999</v>
      </c>
      <c r="N26" s="196">
        <f t="shared" si="0"/>
        <v>478.09999999999997</v>
      </c>
      <c r="O26" s="197">
        <f t="shared" si="1"/>
        <v>47.809999999999995</v>
      </c>
    </row>
    <row r="27" spans="1:15" ht="15.75" customHeight="1">
      <c r="A27" s="242"/>
      <c r="B27" s="194" t="s">
        <v>152</v>
      </c>
      <c r="C27" s="204">
        <v>48</v>
      </c>
      <c r="D27" s="205">
        <f>'меню '!G89+'меню '!G80+'меню '!G46+'меню '!G9</f>
        <v>72.6</v>
      </c>
      <c r="E27" s="205">
        <f>'меню '!G158</f>
        <v>55</v>
      </c>
      <c r="F27" s="205">
        <f>'меню '!G260+'меню '!G239+'меню '!G219+'меню '!G214</f>
        <v>26</v>
      </c>
      <c r="G27" s="205">
        <f>'меню '!G348+'меню '!G284</f>
        <v>57.8</v>
      </c>
      <c r="H27" s="205">
        <f>'меню '!G441+'меню '!G414+'меню '!G407</f>
        <v>9.1</v>
      </c>
      <c r="I27" s="205">
        <f>'меню '!G469</f>
        <v>50.7</v>
      </c>
      <c r="J27" s="205">
        <f>'меню '!G608+'меню '!G588+'меню '!G587</f>
        <v>20.7</v>
      </c>
      <c r="K27" s="205">
        <f>'меню '!G695+'меню '!G666+'меню '!G643</f>
        <v>71.9</v>
      </c>
      <c r="L27" s="205">
        <f>'меню '!G806+'меню '!G785+'меню '!G727</f>
        <v>63.7</v>
      </c>
      <c r="M27" s="205">
        <f>'меню '!G823+'меню '!G860+'меню '!G881</f>
        <v>62.3</v>
      </c>
      <c r="N27" s="195">
        <f t="shared" si="0"/>
        <v>489.79999999999995</v>
      </c>
      <c r="O27" s="197">
        <f t="shared" si="1"/>
        <v>48.98</v>
      </c>
    </row>
    <row r="28" spans="1:16" ht="15.75" customHeight="1">
      <c r="A28" s="241" t="s">
        <v>51</v>
      </c>
      <c r="B28" s="194" t="s">
        <v>151</v>
      </c>
      <c r="C28" s="204">
        <f t="shared" si="2"/>
        <v>211.15</v>
      </c>
      <c r="D28" s="205">
        <f>'меню '!E28+'меню '!E29+'меню '!E35+'меню '!E36+'меню '!E41+'меню '!E61+'меню '!E63+'меню '!E64+'меню '!E65</f>
        <v>178.1</v>
      </c>
      <c r="E28" s="205">
        <f>'меню '!E123+'меню '!E124+'меню '!E125+'меню '!E131+'меню '!E132+'меню '!E133+'меню '!E134+'меню '!E144+'меню '!E163+'меню '!E164+'меню '!E165+'меню '!E166</f>
        <v>250.6</v>
      </c>
      <c r="F28" s="205">
        <f>'меню '!E198+'меню '!E200+'меню '!E206+'меню '!E207+'меню '!E216+'меню '!E250+'меню '!E256+'меню '!E270+'меню '!E272</f>
        <v>200.2</v>
      </c>
      <c r="G28" s="205">
        <f>'меню '!E308+'меню '!E309+'меню '!E312+'меню '!E313+'меню '!E314+'меню '!E319+'меню '!E328+'меню '!E330+'меню '!E331</f>
        <v>103.69999999999999</v>
      </c>
      <c r="H28" s="205">
        <f>'меню '!E391+'меню '!E392+'меню '!E393+'меню '!E394+'меню '!E401+'меню '!E402+'меню '!E408+'меню '!E411+'меню '!E413+'меню '!E449</f>
        <v>191</v>
      </c>
      <c r="I28" s="205">
        <f>'меню '!E492+'меню '!E493+'меню '!E501+'меню '!E502+'меню '!E510+'меню '!E512+'меню '!E513+'меню '!E514</f>
        <v>223.89999999999998</v>
      </c>
      <c r="J28" s="205">
        <f>'меню '!E567+'меню '!E568+'меню '!E571+'меню '!E572+'меню '!E577+'меню '!E578+'меню '!E579+'меню '!E583+'меню '!E584+'меню '!E585+'меню '!E619</f>
        <v>271</v>
      </c>
      <c r="K28" s="205">
        <f>'меню '!E662+'меню '!E663+'меню '!E667+'меню '!E668+'меню '!E671+'меню '!E673+'меню '!E678+'меню '!E679+'меню '!E680+'меню '!E704+'меню '!E707+'меню '!E708+'меню '!E709</f>
        <v>422.5</v>
      </c>
      <c r="L28" s="205">
        <f>'меню '!E748+'меню '!E749+'меню '!E752+'меню '!E754+'меню '!E755+'меню '!E792+'меню '!E794+'меню '!E799</f>
        <v>172.8</v>
      </c>
      <c r="M28" s="205">
        <f>'меню '!E842+'меню '!E848+'меню '!E849+'меню '!E850+'меню '!E851</f>
        <v>97.7</v>
      </c>
      <c r="N28" s="196">
        <f t="shared" si="0"/>
        <v>2111.5</v>
      </c>
      <c r="O28" s="197">
        <f t="shared" si="1"/>
        <v>211.15</v>
      </c>
      <c r="P28" s="140"/>
    </row>
    <row r="29" spans="1:18" ht="15.75" customHeight="1">
      <c r="A29" s="242"/>
      <c r="B29" s="194" t="s">
        <v>152</v>
      </c>
      <c r="C29" s="204">
        <f t="shared" si="2"/>
        <v>256.71999999999997</v>
      </c>
      <c r="D29" s="205">
        <f>'меню '!H65+'меню '!H64+'меню '!H63+'меню '!H61+'меню '!H41+'меню '!G41+'меню '!G36+'меню '!G35+'меню '!G29+'меню '!G28</f>
        <v>184.39999999999998</v>
      </c>
      <c r="E29" s="205">
        <f>'меню '!G166+'меню '!G165+'меню '!G164+'меню '!G163+'меню '!G144+'меню '!G141+'меню '!G134+'меню '!G133+'меню '!G132+'меню '!G131+'меню '!G124+'меню '!G123</f>
        <v>337.2</v>
      </c>
      <c r="F29" s="205">
        <f>'меню '!G272+'меню '!G270+'меню '!G256+'меню '!G250+'меню '!G207+'меню '!G206+'меню '!G200+'меню '!G198+'меню '!G216</f>
        <v>239.2</v>
      </c>
      <c r="G29" s="205">
        <f>'меню '!G331+'меню '!G330+'меню '!G328+'меню '!G319+'меню '!G313+'меню '!G312+'меню '!G309+'меню '!G308+'меню '!G307</f>
        <v>156.60000000000002</v>
      </c>
      <c r="H29" s="205">
        <f>'меню '!G449+'меню '!G413+'меню '!G411+'меню '!G408+'меню '!G402+'меню '!G401+'меню '!G394+'меню '!G393+'меню '!G392+'меню '!G391</f>
        <v>239.4</v>
      </c>
      <c r="I29" s="205">
        <f>'меню '!G514+'меню '!G512+'меню '!G510+'меню '!G501+'меню '!G502+'меню '!G494+'меню '!G493+'меню '!G492</f>
        <v>315.6</v>
      </c>
      <c r="J29" s="205">
        <f>'меню '!G567+'меню '!G568+'меню '!G571+'меню '!G572+'меню '!G577+'меню '!G578+'меню '!G579+'меню '!G584+'меню '!G585+'меню '!G619</f>
        <v>296.20000000000005</v>
      </c>
      <c r="K29" s="205">
        <f>'меню '!G662+'меню '!G663+'меню '!G667+'меню '!G668+'меню '!G671+'меню '!G673+'меню '!G678+'меню '!G680+'меню '!G704+'меню '!G708+'меню '!G707+'меню '!G709</f>
        <v>473.29999999999995</v>
      </c>
      <c r="L29" s="205">
        <f>'меню '!G799+'меню '!G794+'меню '!G792+'меню '!G755+'меню '!G754+'меню '!G752+'меню '!G749+'меню '!G748</f>
        <v>203.10000000000002</v>
      </c>
      <c r="M29" s="205">
        <f>'меню '!G842+'меню '!G848+'меню '!G849+'меню '!G850+'меню '!G851</f>
        <v>122.19999999999999</v>
      </c>
      <c r="N29" s="196">
        <f t="shared" si="0"/>
        <v>2567.2</v>
      </c>
      <c r="O29" s="197">
        <f t="shared" si="1"/>
        <v>256.71999999999997</v>
      </c>
      <c r="P29" s="276" t="s">
        <v>661</v>
      </c>
      <c r="Q29" s="277"/>
      <c r="R29" s="277"/>
    </row>
    <row r="30" spans="1:18" ht="15.75" customHeight="1">
      <c r="A30" s="243" t="s">
        <v>420</v>
      </c>
      <c r="B30" s="194" t="s">
        <v>151</v>
      </c>
      <c r="C30" s="204">
        <v>158.3</v>
      </c>
      <c r="D30" s="205">
        <v>128.8</v>
      </c>
      <c r="E30" s="205">
        <v>145.1</v>
      </c>
      <c r="F30" s="205">
        <f>'меню '!E202+'меню '!E246</f>
        <v>70.3</v>
      </c>
      <c r="G30" s="205">
        <f>'меню '!E303+'меню '!E315+'меню '!E324</f>
        <v>159.5</v>
      </c>
      <c r="H30" s="205">
        <f>'меню '!E387+'меню '!E396+'меню '!E420</f>
        <v>218</v>
      </c>
      <c r="I30" s="205">
        <f>'меню '!E488+'меню '!E497+'меню '!E531</f>
        <v>204.1</v>
      </c>
      <c r="J30" s="205">
        <f>'меню '!E573+'меню '!E626</f>
        <v>146</v>
      </c>
      <c r="K30" s="208">
        <v>124.3</v>
      </c>
      <c r="L30" s="205">
        <f>'меню '!E744+'меню '!E756+'меню '!E802</f>
        <v>237.8</v>
      </c>
      <c r="M30" s="205">
        <f>'меню '!E844+'меню '!E861</f>
        <v>164.5</v>
      </c>
      <c r="N30" s="196">
        <f t="shared" si="0"/>
        <v>1598.4</v>
      </c>
      <c r="O30" s="197">
        <f t="shared" si="1"/>
        <v>159.84</v>
      </c>
      <c r="P30" s="202" t="s">
        <v>648</v>
      </c>
      <c r="Q30" s="203"/>
      <c r="R30" s="119"/>
    </row>
    <row r="31" spans="1:18" ht="15.75" customHeight="1">
      <c r="A31" s="244"/>
      <c r="B31" s="194" t="s">
        <v>152</v>
      </c>
      <c r="C31" s="204">
        <v>213</v>
      </c>
      <c r="D31" s="205">
        <v>191.4</v>
      </c>
      <c r="E31" s="205">
        <f>'меню '!G119+'меню '!G127+'меню '!G159</f>
        <v>190.39999999999998</v>
      </c>
      <c r="F31" s="205">
        <f>'меню '!G204+'меню '!G246</f>
        <v>97.9</v>
      </c>
      <c r="G31" s="205">
        <v>204.8</v>
      </c>
      <c r="H31" s="205">
        <f>'меню '!G387+'меню '!G396+'меню '!G420</f>
        <v>297.2</v>
      </c>
      <c r="I31" s="205">
        <f>'меню '!G531+'меню '!G497+'меню '!G488</f>
        <v>261</v>
      </c>
      <c r="J31" s="205">
        <f>'меню '!G626+'меню '!G573</f>
        <v>198.8</v>
      </c>
      <c r="K31" s="208">
        <v>169.5</v>
      </c>
      <c r="L31" s="205">
        <f>'меню '!G802+'меню '!G756+'меню '!G744</f>
        <v>295.7</v>
      </c>
      <c r="M31" s="205">
        <f>'меню '!G844+'меню '!G861</f>
        <v>222.9</v>
      </c>
      <c r="N31" s="196">
        <f t="shared" si="0"/>
        <v>2129.6</v>
      </c>
      <c r="O31" s="197">
        <f t="shared" si="1"/>
        <v>212.95999999999998</v>
      </c>
      <c r="P31" s="202">
        <v>178.46</v>
      </c>
      <c r="Q31" s="203"/>
      <c r="R31" s="119"/>
    </row>
    <row r="32" spans="1:16" ht="15.75" customHeight="1">
      <c r="A32" s="243" t="s">
        <v>421</v>
      </c>
      <c r="B32" s="194" t="s">
        <v>151</v>
      </c>
      <c r="C32" s="204">
        <v>169.3</v>
      </c>
      <c r="D32" s="205">
        <v>137.8</v>
      </c>
      <c r="E32" s="205">
        <f>'меню '!E120+'меню '!E128+'меню '!E160</f>
        <v>154</v>
      </c>
      <c r="F32" s="205">
        <f>'меню '!E203+'меню '!E247</f>
        <v>64.3</v>
      </c>
      <c r="G32" s="205">
        <f>'меню '!E304+'меню '!E316+'меню '!E325</f>
        <v>170.7</v>
      </c>
      <c r="H32" s="205">
        <f>'меню '!E388+'меню '!E397+'меню '!E421</f>
        <v>233.9</v>
      </c>
      <c r="I32" s="205">
        <f>'меню '!E532+'меню '!E498+'меню '!E489</f>
        <v>228.59999999999997</v>
      </c>
      <c r="J32" s="205">
        <f>'меню '!E627+'меню '!E574</f>
        <v>157.7</v>
      </c>
      <c r="K32" s="208">
        <v>132.3</v>
      </c>
      <c r="L32" s="205">
        <f>'меню '!E803+'меню '!E757+'меню '!E745</f>
        <v>253.5</v>
      </c>
      <c r="M32" s="205">
        <f>'меню '!E862+'меню '!E845</f>
        <v>175.8</v>
      </c>
      <c r="N32" s="196">
        <f t="shared" si="0"/>
        <v>1708.6</v>
      </c>
      <c r="O32" s="197">
        <f t="shared" si="1"/>
        <v>170.85999999999999</v>
      </c>
      <c r="P32" s="202" t="s">
        <v>649</v>
      </c>
    </row>
    <row r="33" spans="1:16" ht="15.75" customHeight="1">
      <c r="A33" s="244"/>
      <c r="B33" s="194" t="s">
        <v>152</v>
      </c>
      <c r="C33" s="204">
        <v>226.3</v>
      </c>
      <c r="D33" s="205">
        <v>204.5</v>
      </c>
      <c r="E33" s="205">
        <f>'меню '!G120+'меню '!G128+'меню '!G160</f>
        <v>201.1</v>
      </c>
      <c r="F33" s="205">
        <f>'меню '!G205+'меню '!G247</f>
        <v>92.2</v>
      </c>
      <c r="G33" s="205">
        <f>'меню '!G304+'меню '!G316+'меню '!G325</f>
        <v>243.5</v>
      </c>
      <c r="H33" s="205">
        <f>'меню '!G388+'меню '!G397+'меню '!G421</f>
        <v>317.3</v>
      </c>
      <c r="I33" s="205">
        <f>'меню '!G489+'меню '!G498+'меню '!G532</f>
        <v>281.5</v>
      </c>
      <c r="J33" s="205">
        <f>'меню '!G574+'меню '!G627</f>
        <v>214</v>
      </c>
      <c r="K33" s="208">
        <v>180.4</v>
      </c>
      <c r="L33" s="205">
        <f>'меню '!G745+'меню '!G757+'меню '!G803</f>
        <v>315.9</v>
      </c>
      <c r="M33" s="205">
        <f>'меню '!G845+'меню '!G862</f>
        <v>237.5</v>
      </c>
      <c r="N33" s="196">
        <f t="shared" si="0"/>
        <v>2287.9</v>
      </c>
      <c r="O33" s="197">
        <f t="shared" si="1"/>
        <v>228.79000000000002</v>
      </c>
      <c r="P33" s="275">
        <v>239.025</v>
      </c>
    </row>
    <row r="34" spans="1:15" ht="15.75" customHeight="1">
      <c r="A34" s="243" t="s">
        <v>421</v>
      </c>
      <c r="B34" s="194" t="s">
        <v>151</v>
      </c>
      <c r="C34" s="204">
        <v>181.7</v>
      </c>
      <c r="D34" s="205">
        <v>148.2</v>
      </c>
      <c r="E34" s="205">
        <f>'меню '!E121+'меню '!E129+'меню '!E161</f>
        <v>165.60000000000002</v>
      </c>
      <c r="F34" s="205">
        <f>'меню '!E204+'меню '!E248</f>
        <v>80.1</v>
      </c>
      <c r="G34" s="205">
        <f>'меню '!E305+'меню '!E317+'меню '!E326</f>
        <v>183.6</v>
      </c>
      <c r="H34" s="205">
        <f>'меню '!E389+'меню '!E398+'меню '!E422</f>
        <v>251.70000000000002</v>
      </c>
      <c r="I34" s="205">
        <f>'меню '!E490+'меню '!E499+'меню '!E533</f>
        <v>245.79999999999998</v>
      </c>
      <c r="J34" s="205">
        <f>'меню '!E575+'меню '!E628</f>
        <v>169.5</v>
      </c>
      <c r="K34" s="205">
        <v>142.4</v>
      </c>
      <c r="L34" s="205">
        <f>'меню '!E746+'меню '!E758+'меню '!E803</f>
        <v>258.3</v>
      </c>
      <c r="M34" s="205">
        <f>'меню '!E863+'меню '!E846</f>
        <v>188.60000000000002</v>
      </c>
      <c r="N34" s="196">
        <f t="shared" si="0"/>
        <v>1833.8000000000002</v>
      </c>
      <c r="O34" s="197">
        <f t="shared" si="1"/>
        <v>183.38000000000002</v>
      </c>
    </row>
    <row r="35" spans="1:15" ht="15.75" customHeight="1">
      <c r="A35" s="244"/>
      <c r="B35" s="194" t="s">
        <v>152</v>
      </c>
      <c r="C35" s="204">
        <v>244.3</v>
      </c>
      <c r="D35" s="205">
        <v>219.9</v>
      </c>
      <c r="E35" s="205">
        <f>'меню '!G121+'меню '!G129+'меню '!G161</f>
        <v>216.2</v>
      </c>
      <c r="F35" s="205">
        <f>'меню '!G204+'меню '!G248</f>
        <v>102.2</v>
      </c>
      <c r="G35" s="205">
        <f>'меню '!G306+'меню '!G317+'меню '!G326</f>
        <v>264</v>
      </c>
      <c r="H35" s="205">
        <f>'меню '!G389+'меню '!G398+'меню '!G422</f>
        <v>341.2</v>
      </c>
      <c r="I35" s="205">
        <f>'меню '!G533+'меню '!G499+'меню '!G491</f>
        <v>306.8</v>
      </c>
      <c r="J35" s="205">
        <f>'меню '!G575+'меню '!G628</f>
        <v>230.2</v>
      </c>
      <c r="K35" s="205">
        <v>194.1</v>
      </c>
      <c r="L35" s="205">
        <f>'меню '!G804+'меню '!G758+'меню '!G746</f>
        <v>340.09999999999997</v>
      </c>
      <c r="M35" s="205">
        <f>'меню '!G863+'меню '!G846</f>
        <v>255.5</v>
      </c>
      <c r="N35" s="196">
        <f t="shared" si="0"/>
        <v>2470.2</v>
      </c>
      <c r="O35" s="197">
        <f t="shared" si="1"/>
        <v>247.01999999999998</v>
      </c>
    </row>
    <row r="36" spans="1:16" ht="15.75" customHeight="1">
      <c r="A36" s="243" t="s">
        <v>423</v>
      </c>
      <c r="B36" s="194" t="s">
        <v>151</v>
      </c>
      <c r="C36" s="204">
        <v>197.9</v>
      </c>
      <c r="D36" s="205">
        <v>160.3</v>
      </c>
      <c r="E36" s="205">
        <f>'меню '!E122+'меню '!E130+'меню '!E162</f>
        <v>179.2</v>
      </c>
      <c r="F36" s="205">
        <f>'меню '!E205+'меню '!E249</f>
        <v>86.7</v>
      </c>
      <c r="G36" s="205">
        <f>'меню '!E306+'меню '!E317+'меню '!E327</f>
        <v>196.4</v>
      </c>
      <c r="H36" s="205">
        <f>'меню '!E390+'меню '!E399+'меню '!E423</f>
        <v>272.3</v>
      </c>
      <c r="I36" s="205">
        <f>'меню '!E534+'меню '!E500+'меню '!E491</f>
        <v>266.3</v>
      </c>
      <c r="J36" s="205">
        <f>'меню '!E629+'меню '!E576</f>
        <v>183.4</v>
      </c>
      <c r="K36" s="208">
        <v>154</v>
      </c>
      <c r="L36" s="205">
        <f>'меню '!E805+'меню '!E759+'меню '!E747</f>
        <v>295</v>
      </c>
      <c r="M36" s="205">
        <f>'меню '!E847+'меню '!E864</f>
        <v>204</v>
      </c>
      <c r="N36" s="196">
        <f t="shared" si="0"/>
        <v>1997.6000000000001</v>
      </c>
      <c r="O36" s="197">
        <f t="shared" si="1"/>
        <v>199.76000000000002</v>
      </c>
      <c r="P36" s="25"/>
    </row>
    <row r="37" spans="1:16" ht="15.75" customHeight="1">
      <c r="A37" s="244"/>
      <c r="B37" s="194" t="s">
        <v>152</v>
      </c>
      <c r="C37" s="204">
        <v>264.6</v>
      </c>
      <c r="D37" s="205">
        <v>238.8</v>
      </c>
      <c r="E37" s="205">
        <f>'меню '!G122+'меню '!G130+'меню '!G162</f>
        <v>235.60000000000002</v>
      </c>
      <c r="F37" s="205">
        <f>'меню '!G205+'меню '!G249</f>
        <v>110.7</v>
      </c>
      <c r="G37" s="205">
        <f>'меню '!G327+'меню '!G318+'меню '!G306</f>
        <v>283.1</v>
      </c>
      <c r="H37" s="205">
        <f>'меню '!G390+'меню '!G399+'меню '!G423</f>
        <v>370.3</v>
      </c>
      <c r="I37" s="205">
        <f>'меню '!G491+'меню '!G500+'меню '!G534</f>
        <v>329.1</v>
      </c>
      <c r="J37" s="205">
        <f>'меню '!G629+'меню '!G576</f>
        <v>250.5</v>
      </c>
      <c r="K37" s="205">
        <v>210</v>
      </c>
      <c r="L37" s="205">
        <f>'меню '!G747+'меню '!G759+'меню '!G805</f>
        <v>368.4</v>
      </c>
      <c r="M37" s="205">
        <f>'меню '!G864+'меню '!G847</f>
        <v>276.8</v>
      </c>
      <c r="N37" s="196">
        <f t="shared" si="0"/>
        <v>2673.3</v>
      </c>
      <c r="O37" s="197">
        <f t="shared" si="1"/>
        <v>267.33000000000004</v>
      </c>
      <c r="P37" s="25"/>
    </row>
    <row r="38" spans="1:16" ht="15.75" customHeight="1">
      <c r="A38" s="243" t="s">
        <v>96</v>
      </c>
      <c r="B38" s="194" t="s">
        <v>151</v>
      </c>
      <c r="C38" s="204">
        <v>30</v>
      </c>
      <c r="D38" s="205">
        <v>25</v>
      </c>
      <c r="E38" s="205">
        <v>57</v>
      </c>
      <c r="F38" s="205">
        <v>78</v>
      </c>
      <c r="G38" s="205">
        <v>22</v>
      </c>
      <c r="H38" s="205">
        <v>22</v>
      </c>
      <c r="I38" s="205">
        <v>17</v>
      </c>
      <c r="J38" s="205">
        <v>34</v>
      </c>
      <c r="K38" s="205">
        <v>13</v>
      </c>
      <c r="L38" s="205">
        <v>19</v>
      </c>
      <c r="M38" s="205">
        <v>13</v>
      </c>
      <c r="N38" s="209">
        <f t="shared" si="0"/>
        <v>300</v>
      </c>
      <c r="O38" s="197">
        <f t="shared" si="1"/>
        <v>30</v>
      </c>
      <c r="P38" s="25"/>
    </row>
    <row r="39" spans="1:16" ht="15.75" customHeight="1">
      <c r="A39" s="244"/>
      <c r="B39" s="194" t="s">
        <v>152</v>
      </c>
      <c r="C39" s="204">
        <v>43</v>
      </c>
      <c r="D39" s="205">
        <v>36</v>
      </c>
      <c r="E39" s="205">
        <v>78</v>
      </c>
      <c r="F39" s="205">
        <v>107</v>
      </c>
      <c r="G39" s="205">
        <v>30</v>
      </c>
      <c r="H39" s="205">
        <v>37</v>
      </c>
      <c r="I39" s="205">
        <v>25</v>
      </c>
      <c r="J39" s="205">
        <v>50</v>
      </c>
      <c r="K39" s="205">
        <v>20</v>
      </c>
      <c r="L39" s="205">
        <v>28</v>
      </c>
      <c r="M39" s="205">
        <v>19</v>
      </c>
      <c r="N39" s="209">
        <f t="shared" si="0"/>
        <v>430</v>
      </c>
      <c r="O39" s="197">
        <f t="shared" si="1"/>
        <v>43</v>
      </c>
      <c r="P39" s="173"/>
    </row>
    <row r="40" spans="1:16" ht="15.75" customHeight="1">
      <c r="A40" s="243" t="s">
        <v>97</v>
      </c>
      <c r="B40" s="194" t="s">
        <v>151</v>
      </c>
      <c r="C40" s="204">
        <v>8</v>
      </c>
      <c r="D40" s="205">
        <v>0</v>
      </c>
      <c r="E40" s="205">
        <v>0</v>
      </c>
      <c r="F40" s="205">
        <v>12</v>
      </c>
      <c r="G40" s="205">
        <v>0</v>
      </c>
      <c r="H40" s="205">
        <v>34</v>
      </c>
      <c r="I40" s="205"/>
      <c r="J40" s="205"/>
      <c r="K40" s="205">
        <v>0</v>
      </c>
      <c r="L40" s="205">
        <v>34</v>
      </c>
      <c r="M40" s="205">
        <v>0</v>
      </c>
      <c r="N40" s="196">
        <f t="shared" si="0"/>
        <v>80</v>
      </c>
      <c r="O40" s="197">
        <f t="shared" si="1"/>
        <v>8</v>
      </c>
      <c r="P40" s="25"/>
    </row>
    <row r="41" spans="1:16" ht="15.75" customHeight="1">
      <c r="A41" s="244"/>
      <c r="B41" s="194" t="s">
        <v>152</v>
      </c>
      <c r="C41" s="204">
        <v>12</v>
      </c>
      <c r="D41" s="205">
        <v>0</v>
      </c>
      <c r="E41" s="205">
        <v>0</v>
      </c>
      <c r="F41" s="205">
        <v>18</v>
      </c>
      <c r="G41" s="205">
        <v>0</v>
      </c>
      <c r="H41" s="205">
        <v>51</v>
      </c>
      <c r="I41" s="205"/>
      <c r="J41" s="205"/>
      <c r="K41" s="205">
        <v>0</v>
      </c>
      <c r="L41" s="205">
        <v>51</v>
      </c>
      <c r="M41" s="205">
        <v>0</v>
      </c>
      <c r="N41" s="196">
        <f t="shared" si="0"/>
        <v>120</v>
      </c>
      <c r="O41" s="197">
        <f t="shared" si="1"/>
        <v>12</v>
      </c>
      <c r="P41" s="25"/>
    </row>
    <row r="42" spans="1:16" ht="15.75" customHeight="1">
      <c r="A42" s="243" t="s">
        <v>41</v>
      </c>
      <c r="B42" s="194" t="s">
        <v>151</v>
      </c>
      <c r="C42" s="204">
        <v>9</v>
      </c>
      <c r="D42" s="205">
        <v>2</v>
      </c>
      <c r="E42" s="205">
        <v>15</v>
      </c>
      <c r="F42" s="205">
        <v>0</v>
      </c>
      <c r="G42" s="205">
        <v>22</v>
      </c>
      <c r="H42" s="205"/>
      <c r="I42" s="205">
        <v>15</v>
      </c>
      <c r="J42" s="205">
        <v>18</v>
      </c>
      <c r="K42" s="205"/>
      <c r="L42" s="205"/>
      <c r="M42" s="205">
        <v>18</v>
      </c>
      <c r="N42" s="196">
        <f t="shared" si="0"/>
        <v>90</v>
      </c>
      <c r="O42" s="197">
        <f t="shared" si="1"/>
        <v>9</v>
      </c>
      <c r="P42" s="25"/>
    </row>
    <row r="43" spans="1:15" ht="15.75" customHeight="1">
      <c r="A43" s="244"/>
      <c r="B43" s="194" t="s">
        <v>152</v>
      </c>
      <c r="C43" s="204">
        <v>11</v>
      </c>
      <c r="D43" s="205">
        <v>2</v>
      </c>
      <c r="E43" s="205">
        <v>20</v>
      </c>
      <c r="F43" s="205">
        <v>0</v>
      </c>
      <c r="G43" s="205">
        <v>26</v>
      </c>
      <c r="H43" s="205"/>
      <c r="I43" s="205">
        <v>20</v>
      </c>
      <c r="J43" s="205">
        <v>20</v>
      </c>
      <c r="K43" s="205"/>
      <c r="L43" s="205"/>
      <c r="M43" s="205">
        <v>20</v>
      </c>
      <c r="N43" s="196">
        <f t="shared" si="0"/>
        <v>108</v>
      </c>
      <c r="O43" s="197">
        <f t="shared" si="1"/>
        <v>10.8</v>
      </c>
    </row>
    <row r="44" spans="1:15" ht="15.75" customHeight="1">
      <c r="A44" s="241" t="s">
        <v>29</v>
      </c>
      <c r="B44" s="194" t="s">
        <v>151</v>
      </c>
      <c r="C44" s="204">
        <v>95</v>
      </c>
      <c r="D44" s="205">
        <v>95.8</v>
      </c>
      <c r="E44" s="205">
        <v>95</v>
      </c>
      <c r="F44" s="205">
        <v>80</v>
      </c>
      <c r="G44" s="205">
        <v>77</v>
      </c>
      <c r="H44" s="205">
        <v>98.8</v>
      </c>
      <c r="I44" s="205">
        <v>107</v>
      </c>
      <c r="J44" s="205">
        <v>105</v>
      </c>
      <c r="K44" s="205">
        <v>118.8</v>
      </c>
      <c r="L44" s="205">
        <v>90</v>
      </c>
      <c r="M44" s="205">
        <v>80</v>
      </c>
      <c r="N44" s="196">
        <f t="shared" si="0"/>
        <v>947.4</v>
      </c>
      <c r="O44" s="197">
        <f t="shared" si="1"/>
        <v>94.74</v>
      </c>
    </row>
    <row r="45" spans="1:15" ht="15.75" customHeight="1">
      <c r="A45" s="242"/>
      <c r="B45" s="194" t="s">
        <v>152</v>
      </c>
      <c r="C45" s="204">
        <v>100</v>
      </c>
      <c r="D45" s="205">
        <v>102</v>
      </c>
      <c r="E45" s="205">
        <v>100</v>
      </c>
      <c r="F45" s="205">
        <v>90</v>
      </c>
      <c r="G45" s="205">
        <v>77</v>
      </c>
      <c r="H45" s="205">
        <v>105</v>
      </c>
      <c r="I45" s="205">
        <v>107</v>
      </c>
      <c r="J45" s="205">
        <v>105</v>
      </c>
      <c r="K45" s="205">
        <v>125</v>
      </c>
      <c r="L45" s="205">
        <v>100</v>
      </c>
      <c r="M45" s="205">
        <v>90</v>
      </c>
      <c r="N45" s="196">
        <f t="shared" si="0"/>
        <v>1001</v>
      </c>
      <c r="O45" s="197">
        <f t="shared" si="1"/>
        <v>100.1</v>
      </c>
    </row>
    <row r="46" spans="1:15" ht="15.75" customHeight="1">
      <c r="A46" s="241" t="s">
        <v>66</v>
      </c>
      <c r="B46" s="194" t="s">
        <v>151</v>
      </c>
      <c r="C46" s="204">
        <v>25</v>
      </c>
      <c r="D46" s="205">
        <v>42</v>
      </c>
      <c r="E46" s="205">
        <v>4.5</v>
      </c>
      <c r="F46" s="205">
        <v>51.8</v>
      </c>
      <c r="G46" s="205">
        <v>2</v>
      </c>
      <c r="H46" s="205">
        <v>32</v>
      </c>
      <c r="I46" s="205">
        <v>3.6</v>
      </c>
      <c r="J46" s="205">
        <v>38.7</v>
      </c>
      <c r="K46" s="205">
        <v>29.2</v>
      </c>
      <c r="L46" s="205">
        <v>34</v>
      </c>
      <c r="M46" s="205">
        <v>24</v>
      </c>
      <c r="N46" s="196">
        <f t="shared" si="0"/>
        <v>261.8</v>
      </c>
      <c r="O46" s="197">
        <f t="shared" si="1"/>
        <v>26.18</v>
      </c>
    </row>
    <row r="47" spans="1:15" ht="15.75" customHeight="1">
      <c r="A47" s="242"/>
      <c r="B47" s="194" t="s">
        <v>152</v>
      </c>
      <c r="C47" s="204">
        <v>29</v>
      </c>
      <c r="D47" s="205">
        <v>49</v>
      </c>
      <c r="E47" s="205">
        <v>4.5</v>
      </c>
      <c r="F47" s="205">
        <v>61.3</v>
      </c>
      <c r="G47" s="205">
        <v>2</v>
      </c>
      <c r="H47" s="205">
        <v>37.2</v>
      </c>
      <c r="I47" s="205">
        <v>4.8</v>
      </c>
      <c r="J47" s="205">
        <v>44</v>
      </c>
      <c r="K47" s="205">
        <v>34.4</v>
      </c>
      <c r="L47" s="205">
        <v>39.3</v>
      </c>
      <c r="M47" s="205">
        <v>30</v>
      </c>
      <c r="N47" s="196">
        <f t="shared" si="0"/>
        <v>306.5</v>
      </c>
      <c r="O47" s="197">
        <f t="shared" si="1"/>
        <v>30.65</v>
      </c>
    </row>
    <row r="48" spans="1:20" ht="15.75" customHeight="1">
      <c r="A48" s="243" t="s">
        <v>137</v>
      </c>
      <c r="B48" s="194" t="s">
        <v>151</v>
      </c>
      <c r="C48" s="204">
        <v>12</v>
      </c>
      <c r="D48" s="205">
        <v>20</v>
      </c>
      <c r="E48" s="205">
        <v>15</v>
      </c>
      <c r="F48" s="205"/>
      <c r="G48" s="205">
        <v>15</v>
      </c>
      <c r="H48" s="205">
        <v>20</v>
      </c>
      <c r="I48" s="205">
        <v>15</v>
      </c>
      <c r="J48" s="205"/>
      <c r="K48" s="205">
        <v>20</v>
      </c>
      <c r="L48" s="205"/>
      <c r="M48" s="205">
        <v>15</v>
      </c>
      <c r="N48" s="196">
        <f t="shared" si="0"/>
        <v>120</v>
      </c>
      <c r="O48" s="197">
        <f t="shared" si="1"/>
        <v>12</v>
      </c>
      <c r="P48" s="245"/>
      <c r="Q48" s="245"/>
      <c r="R48" s="245"/>
      <c r="S48" s="245"/>
      <c r="T48" s="245"/>
    </row>
    <row r="49" spans="1:15" ht="15.75" customHeight="1">
      <c r="A49" s="244"/>
      <c r="B49" s="194" t="s">
        <v>152</v>
      </c>
      <c r="C49" s="204">
        <v>20</v>
      </c>
      <c r="D49" s="205">
        <v>30</v>
      </c>
      <c r="E49" s="205">
        <v>30</v>
      </c>
      <c r="F49" s="205"/>
      <c r="G49" s="205">
        <v>30</v>
      </c>
      <c r="H49" s="205">
        <v>25</v>
      </c>
      <c r="I49" s="205">
        <v>30</v>
      </c>
      <c r="J49" s="205"/>
      <c r="K49" s="205">
        <v>25</v>
      </c>
      <c r="L49" s="205"/>
      <c r="M49" s="205">
        <v>30</v>
      </c>
      <c r="N49" s="196">
        <f t="shared" si="0"/>
        <v>200</v>
      </c>
      <c r="O49" s="197">
        <f t="shared" si="1"/>
        <v>20</v>
      </c>
    </row>
    <row r="50" spans="1:17" ht="15.75" customHeight="1">
      <c r="A50" s="241" t="s">
        <v>149</v>
      </c>
      <c r="B50" s="194" t="s">
        <v>151</v>
      </c>
      <c r="C50" s="204">
        <v>1</v>
      </c>
      <c r="D50" s="205"/>
      <c r="E50" s="205">
        <v>1.6</v>
      </c>
      <c r="F50" s="205"/>
      <c r="G50" s="205">
        <v>1.6</v>
      </c>
      <c r="H50" s="205">
        <v>1.6</v>
      </c>
      <c r="I50" s="205"/>
      <c r="J50" s="205">
        <v>1.6</v>
      </c>
      <c r="K50" s="205">
        <v>1.6</v>
      </c>
      <c r="L50" s="205"/>
      <c r="M50" s="205">
        <v>1.6</v>
      </c>
      <c r="N50" s="196">
        <f t="shared" si="0"/>
        <v>9.6</v>
      </c>
      <c r="O50" s="197">
        <f t="shared" si="1"/>
        <v>0.96</v>
      </c>
      <c r="Q50" t="s">
        <v>561</v>
      </c>
    </row>
    <row r="51" spans="1:15" ht="15.75" customHeight="1">
      <c r="A51" s="242"/>
      <c r="B51" s="194" t="s">
        <v>152</v>
      </c>
      <c r="C51" s="204">
        <v>1.2</v>
      </c>
      <c r="D51" s="205"/>
      <c r="E51" s="205">
        <v>2</v>
      </c>
      <c r="F51" s="205"/>
      <c r="G51" s="205">
        <v>2</v>
      </c>
      <c r="H51" s="205">
        <v>2</v>
      </c>
      <c r="I51" s="205"/>
      <c r="J51" s="205">
        <v>2</v>
      </c>
      <c r="K51" s="205">
        <v>2</v>
      </c>
      <c r="L51" s="205"/>
      <c r="M51" s="205">
        <v>2</v>
      </c>
      <c r="N51" s="196">
        <f t="shared" si="0"/>
        <v>12</v>
      </c>
      <c r="O51" s="197">
        <f t="shared" si="1"/>
        <v>1.2</v>
      </c>
    </row>
    <row r="52" spans="1:15" ht="15.75" customHeight="1">
      <c r="A52" s="241" t="s">
        <v>47</v>
      </c>
      <c r="B52" s="194" t="s">
        <v>151</v>
      </c>
      <c r="C52" s="204">
        <v>0.5</v>
      </c>
      <c r="D52" s="205"/>
      <c r="E52" s="205"/>
      <c r="F52" s="205">
        <v>2.5</v>
      </c>
      <c r="G52" s="205"/>
      <c r="H52" s="205"/>
      <c r="I52" s="205"/>
      <c r="J52" s="205"/>
      <c r="K52" s="205"/>
      <c r="L52" s="205">
        <v>2.5</v>
      </c>
      <c r="M52" s="205"/>
      <c r="N52" s="196">
        <f t="shared" si="0"/>
        <v>5</v>
      </c>
      <c r="O52" s="197">
        <f t="shared" si="1"/>
        <v>0.5</v>
      </c>
    </row>
    <row r="53" spans="1:15" ht="15.75" customHeight="1">
      <c r="A53" s="242"/>
      <c r="B53" s="194" t="s">
        <v>152</v>
      </c>
      <c r="C53" s="204">
        <v>0.6</v>
      </c>
      <c r="D53" s="205"/>
      <c r="E53" s="205"/>
      <c r="F53" s="205">
        <v>3</v>
      </c>
      <c r="G53" s="205"/>
      <c r="H53" s="205"/>
      <c r="I53" s="205"/>
      <c r="J53" s="205"/>
      <c r="K53" s="205"/>
      <c r="L53" s="205">
        <v>3</v>
      </c>
      <c r="M53" s="205"/>
      <c r="N53" s="196">
        <f t="shared" si="0"/>
        <v>6</v>
      </c>
      <c r="O53" s="197">
        <f t="shared" si="1"/>
        <v>0.6</v>
      </c>
    </row>
    <row r="54" spans="1:15" ht="15.75" customHeight="1">
      <c r="A54" s="241" t="s">
        <v>35</v>
      </c>
      <c r="B54" s="194" t="s">
        <v>151</v>
      </c>
      <c r="C54" s="204">
        <v>0.5</v>
      </c>
      <c r="D54" s="205">
        <v>1</v>
      </c>
      <c r="E54" s="205">
        <v>0.5</v>
      </c>
      <c r="F54" s="205">
        <v>0.5</v>
      </c>
      <c r="G54" s="205">
        <v>0.5</v>
      </c>
      <c r="H54" s="205"/>
      <c r="I54" s="205">
        <v>1</v>
      </c>
      <c r="J54" s="205">
        <v>0.5</v>
      </c>
      <c r="K54" s="205">
        <v>0.5</v>
      </c>
      <c r="L54" s="205"/>
      <c r="M54" s="205">
        <v>0.5</v>
      </c>
      <c r="N54" s="196">
        <f t="shared" si="0"/>
        <v>5</v>
      </c>
      <c r="O54" s="197">
        <f t="shared" si="1"/>
        <v>0.5</v>
      </c>
    </row>
    <row r="55" spans="1:15" ht="15.75" customHeight="1">
      <c r="A55" s="242"/>
      <c r="B55" s="194" t="s">
        <v>152</v>
      </c>
      <c r="C55" s="204">
        <v>0.6</v>
      </c>
      <c r="D55" s="205">
        <v>1.2</v>
      </c>
      <c r="E55" s="205">
        <v>0.6</v>
      </c>
      <c r="F55" s="205">
        <v>0.6</v>
      </c>
      <c r="G55" s="205">
        <v>0.6</v>
      </c>
      <c r="H55" s="205"/>
      <c r="I55" s="205">
        <v>1.2</v>
      </c>
      <c r="J55" s="205">
        <v>0.6</v>
      </c>
      <c r="K55" s="205">
        <v>0.6</v>
      </c>
      <c r="L55" s="205"/>
      <c r="M55" s="205">
        <v>0.6</v>
      </c>
      <c r="N55" s="196">
        <f t="shared" si="0"/>
        <v>5.999999999999999</v>
      </c>
      <c r="O55" s="197">
        <f t="shared" si="1"/>
        <v>0.5999999999999999</v>
      </c>
    </row>
    <row r="56" spans="1:15" ht="15.75" customHeight="1">
      <c r="A56" s="241" t="s">
        <v>42</v>
      </c>
      <c r="B56" s="194" t="s">
        <v>151</v>
      </c>
      <c r="C56" s="204">
        <v>100</v>
      </c>
      <c r="D56" s="205">
        <v>100</v>
      </c>
      <c r="E56" s="205">
        <v>0</v>
      </c>
      <c r="F56" s="205">
        <v>100</v>
      </c>
      <c r="G56" s="205">
        <v>100</v>
      </c>
      <c r="H56" s="205">
        <v>130</v>
      </c>
      <c r="I56" s="205">
        <v>100</v>
      </c>
      <c r="J56" s="205">
        <v>135</v>
      </c>
      <c r="K56" s="205">
        <v>100</v>
      </c>
      <c r="L56" s="205">
        <v>135</v>
      </c>
      <c r="M56" s="205">
        <v>100</v>
      </c>
      <c r="N56" s="196">
        <f t="shared" si="0"/>
        <v>1000</v>
      </c>
      <c r="O56" s="197">
        <f t="shared" si="1"/>
        <v>100</v>
      </c>
    </row>
    <row r="57" spans="1:15" ht="15.75" customHeight="1">
      <c r="A57" s="242"/>
      <c r="B57" s="194" t="s">
        <v>152</v>
      </c>
      <c r="C57" s="204">
        <v>100</v>
      </c>
      <c r="D57" s="205">
        <v>100</v>
      </c>
      <c r="E57" s="205">
        <v>0</v>
      </c>
      <c r="F57" s="205">
        <v>100</v>
      </c>
      <c r="G57" s="205">
        <v>100</v>
      </c>
      <c r="H57" s="205">
        <v>200</v>
      </c>
      <c r="I57" s="205">
        <v>100</v>
      </c>
      <c r="J57" s="205">
        <v>0</v>
      </c>
      <c r="K57" s="205">
        <v>100</v>
      </c>
      <c r="L57" s="205">
        <v>200</v>
      </c>
      <c r="M57" s="205">
        <v>100</v>
      </c>
      <c r="N57" s="196">
        <f t="shared" si="0"/>
        <v>1000</v>
      </c>
      <c r="O57" s="197">
        <f t="shared" si="1"/>
        <v>100</v>
      </c>
    </row>
    <row r="58" spans="1:15" ht="15.75" customHeight="1">
      <c r="A58" s="241" t="s">
        <v>26</v>
      </c>
      <c r="B58" s="194" t="s">
        <v>151</v>
      </c>
      <c r="C58" s="204">
        <v>0.4</v>
      </c>
      <c r="D58" s="205">
        <v>0.7</v>
      </c>
      <c r="E58" s="205"/>
      <c r="F58" s="205">
        <v>0.7</v>
      </c>
      <c r="G58" s="205"/>
      <c r="H58" s="205">
        <v>0.7</v>
      </c>
      <c r="I58" s="205"/>
      <c r="J58" s="205">
        <v>0.7</v>
      </c>
      <c r="K58" s="205">
        <v>0.7</v>
      </c>
      <c r="L58" s="205">
        <v>0.7</v>
      </c>
      <c r="M58" s="205"/>
      <c r="N58" s="196">
        <f t="shared" si="0"/>
        <v>4.2</v>
      </c>
      <c r="O58" s="197">
        <f t="shared" si="1"/>
        <v>0.42000000000000004</v>
      </c>
    </row>
    <row r="59" spans="1:15" ht="15.75" customHeight="1">
      <c r="A59" s="242"/>
      <c r="B59" s="194" t="s">
        <v>152</v>
      </c>
      <c r="C59" s="204">
        <v>0.5</v>
      </c>
      <c r="D59" s="205">
        <v>0.9</v>
      </c>
      <c r="E59" s="205"/>
      <c r="F59" s="205">
        <v>0.9</v>
      </c>
      <c r="G59" s="205"/>
      <c r="H59" s="205">
        <v>0.9</v>
      </c>
      <c r="I59" s="205"/>
      <c r="J59" s="205">
        <v>0.9</v>
      </c>
      <c r="K59" s="205">
        <v>0.9</v>
      </c>
      <c r="L59" s="205">
        <v>0.9</v>
      </c>
      <c r="M59" s="205"/>
      <c r="N59" s="196">
        <f t="shared" si="0"/>
        <v>5.4</v>
      </c>
      <c r="O59" s="197">
        <f t="shared" si="1"/>
        <v>0.54</v>
      </c>
    </row>
    <row r="60" spans="1:15" ht="15.75" customHeight="1">
      <c r="A60" s="243" t="s">
        <v>22</v>
      </c>
      <c r="B60" s="194" t="s">
        <v>151</v>
      </c>
      <c r="C60" s="204">
        <v>40</v>
      </c>
      <c r="D60" s="205">
        <v>40</v>
      </c>
      <c r="E60" s="205">
        <v>40</v>
      </c>
      <c r="F60" s="205">
        <v>40</v>
      </c>
      <c r="G60" s="205">
        <v>40</v>
      </c>
      <c r="H60" s="205">
        <v>40</v>
      </c>
      <c r="I60" s="205">
        <v>40</v>
      </c>
      <c r="J60" s="205">
        <v>40</v>
      </c>
      <c r="K60" s="205">
        <v>40</v>
      </c>
      <c r="L60" s="205">
        <v>40</v>
      </c>
      <c r="M60" s="205">
        <v>40</v>
      </c>
      <c r="N60" s="196">
        <f t="shared" si="0"/>
        <v>400</v>
      </c>
      <c r="O60" s="197">
        <f t="shared" si="1"/>
        <v>40</v>
      </c>
    </row>
    <row r="61" spans="1:15" ht="15.75" customHeight="1">
      <c r="A61" s="244"/>
      <c r="B61" s="194" t="s">
        <v>152</v>
      </c>
      <c r="C61" s="204">
        <v>50</v>
      </c>
      <c r="D61" s="205">
        <v>50</v>
      </c>
      <c r="E61" s="205">
        <v>50</v>
      </c>
      <c r="F61" s="205">
        <v>50</v>
      </c>
      <c r="G61" s="205">
        <v>50</v>
      </c>
      <c r="H61" s="205">
        <v>50</v>
      </c>
      <c r="I61" s="205">
        <v>50</v>
      </c>
      <c r="J61" s="205">
        <v>50</v>
      </c>
      <c r="K61" s="205">
        <v>50</v>
      </c>
      <c r="L61" s="205">
        <v>50</v>
      </c>
      <c r="M61" s="205">
        <v>50</v>
      </c>
      <c r="N61" s="196">
        <f t="shared" si="0"/>
        <v>500</v>
      </c>
      <c r="O61" s="197">
        <f t="shared" si="1"/>
        <v>50</v>
      </c>
    </row>
    <row r="62" spans="1:16" ht="15.75" customHeight="1">
      <c r="A62" s="243" t="s">
        <v>121</v>
      </c>
      <c r="B62" s="194" t="s">
        <v>151</v>
      </c>
      <c r="C62" s="204">
        <v>60</v>
      </c>
      <c r="D62" s="205">
        <v>61</v>
      </c>
      <c r="E62" s="205">
        <v>60</v>
      </c>
      <c r="F62" s="205">
        <v>55.5</v>
      </c>
      <c r="G62" s="205">
        <v>53.7</v>
      </c>
      <c r="H62" s="205">
        <v>73.1</v>
      </c>
      <c r="I62" s="205">
        <v>60</v>
      </c>
      <c r="J62" s="205">
        <v>63.1</v>
      </c>
      <c r="K62" s="205">
        <v>61.5</v>
      </c>
      <c r="L62" s="205">
        <v>67</v>
      </c>
      <c r="M62" s="205">
        <v>45</v>
      </c>
      <c r="N62" s="196">
        <f t="shared" si="0"/>
        <v>599.9</v>
      </c>
      <c r="O62" s="197">
        <f t="shared" si="1"/>
        <v>59.989999999999995</v>
      </c>
      <c r="P62" s="136"/>
    </row>
    <row r="63" spans="1:16" ht="15.75" customHeight="1">
      <c r="A63" s="244"/>
      <c r="B63" s="194" t="s">
        <v>152</v>
      </c>
      <c r="C63" s="204">
        <v>80</v>
      </c>
      <c r="D63" s="205">
        <v>83</v>
      </c>
      <c r="E63" s="205">
        <v>80</v>
      </c>
      <c r="F63" s="205">
        <v>79</v>
      </c>
      <c r="G63" s="205">
        <v>75</v>
      </c>
      <c r="H63" s="205">
        <v>88.1</v>
      </c>
      <c r="I63" s="205">
        <v>75</v>
      </c>
      <c r="J63" s="205">
        <v>83.1</v>
      </c>
      <c r="K63" s="205">
        <v>84</v>
      </c>
      <c r="L63" s="205">
        <v>88</v>
      </c>
      <c r="M63" s="205">
        <v>65</v>
      </c>
      <c r="N63" s="196">
        <f t="shared" si="0"/>
        <v>800.2</v>
      </c>
      <c r="O63" s="197">
        <f t="shared" si="1"/>
        <v>80.02000000000001</v>
      </c>
      <c r="P63" s="136"/>
    </row>
    <row r="64" spans="1:15" ht="15.75" customHeight="1">
      <c r="A64" s="243" t="s">
        <v>242</v>
      </c>
      <c r="B64" s="194" t="s">
        <v>151</v>
      </c>
      <c r="C64" s="204">
        <v>2</v>
      </c>
      <c r="D64" s="205">
        <v>4.5</v>
      </c>
      <c r="E64" s="205"/>
      <c r="F64" s="205">
        <v>0.9</v>
      </c>
      <c r="G64" s="205"/>
      <c r="H64" s="205">
        <v>5.4</v>
      </c>
      <c r="I64" s="205"/>
      <c r="J64" s="205"/>
      <c r="K64" s="205">
        <v>4.5</v>
      </c>
      <c r="L64" s="205"/>
      <c r="M64" s="205"/>
      <c r="N64" s="196">
        <f t="shared" si="0"/>
        <v>15.3</v>
      </c>
      <c r="O64" s="197">
        <f t="shared" si="1"/>
        <v>1.53</v>
      </c>
    </row>
    <row r="65" spans="1:15" ht="15.75" customHeight="1">
      <c r="A65" s="244"/>
      <c r="B65" s="194" t="s">
        <v>152</v>
      </c>
      <c r="C65" s="204">
        <v>3</v>
      </c>
      <c r="D65" s="205">
        <v>6</v>
      </c>
      <c r="E65" s="205"/>
      <c r="F65" s="205">
        <v>0.9</v>
      </c>
      <c r="G65" s="205"/>
      <c r="H65" s="205">
        <v>6.9</v>
      </c>
      <c r="I65" s="205"/>
      <c r="J65" s="205"/>
      <c r="K65" s="205">
        <v>6</v>
      </c>
      <c r="L65" s="205"/>
      <c r="M65" s="205"/>
      <c r="N65" s="196">
        <f t="shared" si="0"/>
        <v>19.8</v>
      </c>
      <c r="O65" s="197">
        <f t="shared" si="1"/>
        <v>1.98</v>
      </c>
    </row>
    <row r="67" spans="1:7" ht="12.75">
      <c r="A67" t="s">
        <v>413</v>
      </c>
      <c r="G67" t="s">
        <v>432</v>
      </c>
    </row>
    <row r="68" spans="1:9" ht="12.75">
      <c r="A68" s="1" t="s">
        <v>80</v>
      </c>
      <c r="B68" s="1"/>
      <c r="C68" s="1"/>
      <c r="D68" s="1" t="s">
        <v>151</v>
      </c>
      <c r="E68" s="1" t="s">
        <v>152</v>
      </c>
      <c r="G68" t="s">
        <v>151</v>
      </c>
      <c r="I68" t="s">
        <v>152</v>
      </c>
    </row>
    <row r="69" spans="1:9" ht="12.75">
      <c r="A69" s="2" t="s">
        <v>420</v>
      </c>
      <c r="B69" s="1"/>
      <c r="C69" s="1"/>
      <c r="D69" s="84">
        <v>0.75</v>
      </c>
      <c r="E69" s="83">
        <v>0.749</v>
      </c>
      <c r="G69" t="s">
        <v>424</v>
      </c>
      <c r="I69" t="s">
        <v>428</v>
      </c>
    </row>
    <row r="70" spans="1:9" ht="12.75">
      <c r="A70" s="2" t="s">
        <v>421</v>
      </c>
      <c r="B70" s="1"/>
      <c r="C70" s="1"/>
      <c r="D70" s="85">
        <v>0.698</v>
      </c>
      <c r="E70" s="84">
        <v>0.7</v>
      </c>
      <c r="G70" t="s">
        <v>425</v>
      </c>
      <c r="I70" t="s">
        <v>429</v>
      </c>
    </row>
    <row r="71" spans="1:9" ht="12.75">
      <c r="A71" s="2" t="s">
        <v>422</v>
      </c>
      <c r="B71" s="1"/>
      <c r="C71" s="1"/>
      <c r="D71" s="85">
        <v>0.649</v>
      </c>
      <c r="E71" s="83">
        <v>0.651</v>
      </c>
      <c r="G71" t="s">
        <v>426</v>
      </c>
      <c r="I71" t="s">
        <v>430</v>
      </c>
    </row>
    <row r="72" spans="1:9" ht="12.75">
      <c r="A72" s="2" t="s">
        <v>423</v>
      </c>
      <c r="B72" s="1"/>
      <c r="C72" s="1"/>
      <c r="D72" s="84">
        <v>0.6</v>
      </c>
      <c r="E72" s="83">
        <v>0.598</v>
      </c>
      <c r="G72" t="s">
        <v>427</v>
      </c>
      <c r="I72" t="s">
        <v>431</v>
      </c>
    </row>
  </sheetData>
  <sheetProtection/>
  <mergeCells count="48">
    <mergeCell ref="A1:O1"/>
    <mergeCell ref="A2:A3"/>
    <mergeCell ref="B2:B3"/>
    <mergeCell ref="C2:C3"/>
    <mergeCell ref="D2:D3"/>
    <mergeCell ref="A32:A33"/>
    <mergeCell ref="A10:A11"/>
    <mergeCell ref="A12:A13"/>
    <mergeCell ref="I2:I3"/>
    <mergeCell ref="J2:J3"/>
    <mergeCell ref="O2:O3"/>
    <mergeCell ref="A4:A5"/>
    <mergeCell ref="A6:A7"/>
    <mergeCell ref="A8:A9"/>
    <mergeCell ref="G2:G3"/>
    <mergeCell ref="H2:H3"/>
    <mergeCell ref="M2:M3"/>
    <mergeCell ref="N2:N3"/>
    <mergeCell ref="K2:K3"/>
    <mergeCell ref="L2:L3"/>
    <mergeCell ref="E2:E3"/>
    <mergeCell ref="F2:F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8:A39"/>
    <mergeCell ref="A40:A41"/>
    <mergeCell ref="A42:A43"/>
    <mergeCell ref="A44:A45"/>
    <mergeCell ref="A46:A47"/>
    <mergeCell ref="A34:A35"/>
    <mergeCell ref="A36:A37"/>
    <mergeCell ref="A58:A59"/>
    <mergeCell ref="A60:A61"/>
    <mergeCell ref="A62:A63"/>
    <mergeCell ref="A64:A65"/>
    <mergeCell ref="A48:A49"/>
    <mergeCell ref="P48:T48"/>
    <mergeCell ref="A50:A51"/>
    <mergeCell ref="A52:A53"/>
    <mergeCell ref="A54:A55"/>
    <mergeCell ref="A56:A57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E58" sqref="E58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74" t="s">
        <v>434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3.5" customHeight="1">
      <c r="A2" s="252" t="s">
        <v>77</v>
      </c>
      <c r="B2" s="252"/>
      <c r="C2" s="255" t="s">
        <v>78</v>
      </c>
      <c r="D2" s="255" t="s">
        <v>120</v>
      </c>
      <c r="E2" s="246">
        <v>1</v>
      </c>
      <c r="F2" s="246">
        <v>2</v>
      </c>
      <c r="G2" s="246">
        <v>3</v>
      </c>
      <c r="H2" s="246">
        <v>4</v>
      </c>
      <c r="I2" s="246">
        <v>5</v>
      </c>
      <c r="J2" s="246">
        <v>6</v>
      </c>
      <c r="K2" s="246">
        <v>7</v>
      </c>
      <c r="L2" s="246">
        <v>8</v>
      </c>
      <c r="M2" s="246">
        <v>9</v>
      </c>
      <c r="N2" s="246">
        <v>10</v>
      </c>
      <c r="O2" s="246" t="s">
        <v>79</v>
      </c>
      <c r="P2" s="248" t="s">
        <v>127</v>
      </c>
    </row>
    <row r="3" spans="1:17" ht="33" customHeight="1">
      <c r="A3" s="253"/>
      <c r="B3" s="253"/>
      <c r="C3" s="256"/>
      <c r="D3" s="256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9"/>
      <c r="Q3" t="s">
        <v>557</v>
      </c>
    </row>
    <row r="4" spans="1:22" ht="15.75" customHeight="1">
      <c r="A4" s="241" t="s">
        <v>433</v>
      </c>
      <c r="B4" s="194" t="s">
        <v>151</v>
      </c>
      <c r="C4" s="267">
        <v>50</v>
      </c>
      <c r="D4" s="195">
        <f aca="true" t="shared" si="0" ref="D4:D59">C4*10</f>
        <v>500</v>
      </c>
      <c r="E4" s="268">
        <v>28.5</v>
      </c>
      <c r="F4" s="268">
        <v>64.8</v>
      </c>
      <c r="G4" s="268">
        <v>0</v>
      </c>
      <c r="H4" s="268">
        <v>62.5</v>
      </c>
      <c r="I4" s="268">
        <v>75.6</v>
      </c>
      <c r="J4" s="268">
        <v>66</v>
      </c>
      <c r="K4" s="268">
        <v>51.6</v>
      </c>
      <c r="L4" s="268">
        <v>50</v>
      </c>
      <c r="M4" s="268">
        <v>101</v>
      </c>
      <c r="N4" s="268"/>
      <c r="O4" s="196">
        <f aca="true" t="shared" si="1" ref="O4:O35">SUM(E4:N4)</f>
        <v>500</v>
      </c>
      <c r="P4" s="197">
        <f aca="true" t="shared" si="2" ref="P4:P35">SUM(E4:N4)/10</f>
        <v>50</v>
      </c>
      <c r="Q4" s="201">
        <f aca="true" t="shared" si="3" ref="Q4:Q35">D4-O4</f>
        <v>0</v>
      </c>
      <c r="R4" s="149"/>
      <c r="S4" s="149"/>
      <c r="T4" s="149"/>
      <c r="U4" s="149"/>
      <c r="V4" s="149"/>
    </row>
    <row r="5" spans="1:22" ht="15.75" customHeight="1">
      <c r="A5" s="242"/>
      <c r="B5" s="194" t="s">
        <v>152</v>
      </c>
      <c r="C5" s="267">
        <v>55</v>
      </c>
      <c r="D5" s="195">
        <f t="shared" si="0"/>
        <v>550</v>
      </c>
      <c r="E5" s="268">
        <v>34.2</v>
      </c>
      <c r="F5" s="268">
        <v>81</v>
      </c>
      <c r="G5" s="268">
        <v>0</v>
      </c>
      <c r="H5" s="268">
        <v>72.5</v>
      </c>
      <c r="I5" s="268">
        <v>79.6</v>
      </c>
      <c r="J5" s="268">
        <v>77</v>
      </c>
      <c r="K5" s="268">
        <v>51.6</v>
      </c>
      <c r="L5" s="268">
        <v>50</v>
      </c>
      <c r="M5" s="267">
        <v>104.1</v>
      </c>
      <c r="N5" s="268"/>
      <c r="O5" s="196">
        <f t="shared" si="1"/>
        <v>550</v>
      </c>
      <c r="P5" s="197">
        <f t="shared" si="2"/>
        <v>55</v>
      </c>
      <c r="Q5" s="201">
        <f t="shared" si="3"/>
        <v>0</v>
      </c>
      <c r="R5" s="149"/>
      <c r="S5" s="149"/>
      <c r="T5" s="149"/>
      <c r="U5" s="149"/>
      <c r="V5" s="149"/>
    </row>
    <row r="6" spans="1:22" ht="15.75" customHeight="1">
      <c r="A6" s="241" t="s">
        <v>435</v>
      </c>
      <c r="B6" s="194" t="s">
        <v>151</v>
      </c>
      <c r="C6" s="267">
        <v>20</v>
      </c>
      <c r="D6" s="195">
        <f t="shared" si="0"/>
        <v>200</v>
      </c>
      <c r="E6" s="268"/>
      <c r="F6" s="268"/>
      <c r="G6" s="268">
        <v>49.9</v>
      </c>
      <c r="H6" s="268"/>
      <c r="I6" s="268"/>
      <c r="J6" s="268"/>
      <c r="K6" s="268">
        <v>100.3</v>
      </c>
      <c r="L6" s="268"/>
      <c r="M6" s="268"/>
      <c r="N6" s="268">
        <v>49.8</v>
      </c>
      <c r="O6" s="196">
        <f t="shared" si="1"/>
        <v>200</v>
      </c>
      <c r="P6" s="197">
        <f t="shared" si="2"/>
        <v>20</v>
      </c>
      <c r="Q6" s="201">
        <f t="shared" si="3"/>
        <v>0</v>
      </c>
      <c r="R6" s="149"/>
      <c r="S6" s="149"/>
      <c r="T6" s="149"/>
      <c r="U6" s="149"/>
      <c r="V6" s="149"/>
    </row>
    <row r="7" spans="1:22" ht="15.75" customHeight="1">
      <c r="A7" s="242"/>
      <c r="B7" s="194" t="s">
        <v>152</v>
      </c>
      <c r="C7" s="267">
        <v>24</v>
      </c>
      <c r="D7" s="195">
        <f t="shared" si="0"/>
        <v>240</v>
      </c>
      <c r="E7" s="268"/>
      <c r="F7" s="268"/>
      <c r="G7" s="268">
        <v>61</v>
      </c>
      <c r="H7" s="268"/>
      <c r="I7" s="268"/>
      <c r="J7" s="268"/>
      <c r="K7" s="268">
        <v>113</v>
      </c>
      <c r="L7" s="268"/>
      <c r="M7" s="268"/>
      <c r="N7" s="268">
        <v>66.4</v>
      </c>
      <c r="O7" s="196">
        <f t="shared" si="1"/>
        <v>240.4</v>
      </c>
      <c r="P7" s="197">
        <f t="shared" si="2"/>
        <v>24.04</v>
      </c>
      <c r="Q7" s="201">
        <f t="shared" si="3"/>
        <v>-0.4000000000000057</v>
      </c>
      <c r="R7" s="149"/>
      <c r="S7" s="149"/>
      <c r="T7" s="149"/>
      <c r="U7" s="149"/>
      <c r="V7" s="149"/>
    </row>
    <row r="8" spans="1:22" ht="15.75" customHeight="1">
      <c r="A8" s="241" t="s">
        <v>32</v>
      </c>
      <c r="B8" s="194" t="s">
        <v>151</v>
      </c>
      <c r="C8" s="267">
        <v>32</v>
      </c>
      <c r="D8" s="195">
        <f t="shared" si="0"/>
        <v>320</v>
      </c>
      <c r="E8" s="268">
        <v>53.5</v>
      </c>
      <c r="F8" s="268"/>
      <c r="G8" s="268">
        <v>53.5</v>
      </c>
      <c r="H8" s="268"/>
      <c r="I8" s="268">
        <v>43</v>
      </c>
      <c r="J8" s="268">
        <v>82</v>
      </c>
      <c r="K8" s="76"/>
      <c r="L8" s="268">
        <v>88</v>
      </c>
      <c r="M8" s="268"/>
      <c r="N8" s="268"/>
      <c r="O8" s="196">
        <f t="shared" si="1"/>
        <v>320</v>
      </c>
      <c r="P8" s="197">
        <f t="shared" si="2"/>
        <v>32</v>
      </c>
      <c r="Q8" s="201">
        <f t="shared" si="3"/>
        <v>0</v>
      </c>
      <c r="R8" s="149"/>
      <c r="S8" s="149"/>
      <c r="T8" s="149"/>
      <c r="U8" s="149"/>
      <c r="V8" s="149"/>
    </row>
    <row r="9" spans="1:22" ht="15.75" customHeight="1">
      <c r="A9" s="242"/>
      <c r="B9" s="194" t="s">
        <v>152</v>
      </c>
      <c r="C9" s="267">
        <v>37</v>
      </c>
      <c r="D9" s="195">
        <f t="shared" si="0"/>
        <v>370</v>
      </c>
      <c r="E9" s="268">
        <v>62</v>
      </c>
      <c r="F9" s="268"/>
      <c r="G9" s="268">
        <v>67</v>
      </c>
      <c r="H9" s="76"/>
      <c r="I9" s="268">
        <v>54</v>
      </c>
      <c r="J9" s="268">
        <v>82</v>
      </c>
      <c r="K9" s="76"/>
      <c r="L9" s="268">
        <v>105</v>
      </c>
      <c r="M9" s="268"/>
      <c r="N9" s="268"/>
      <c r="O9" s="196">
        <f t="shared" si="1"/>
        <v>370</v>
      </c>
      <c r="P9" s="197">
        <f t="shared" si="2"/>
        <v>37</v>
      </c>
      <c r="Q9" s="201">
        <f t="shared" si="3"/>
        <v>0</v>
      </c>
      <c r="R9" s="149"/>
      <c r="S9" s="149"/>
      <c r="T9" s="149"/>
      <c r="U9" s="149"/>
      <c r="V9" s="149"/>
    </row>
    <row r="10" spans="1:22" ht="15.75" customHeight="1">
      <c r="A10" s="243" t="s">
        <v>436</v>
      </c>
      <c r="B10" s="194" t="s">
        <v>151</v>
      </c>
      <c r="C10" s="267">
        <v>20</v>
      </c>
      <c r="D10" s="195">
        <f t="shared" si="0"/>
        <v>200</v>
      </c>
      <c r="E10" s="268"/>
      <c r="F10" s="268">
        <v>25</v>
      </c>
      <c r="G10" s="268">
        <v>25</v>
      </c>
      <c r="H10" s="268">
        <v>25</v>
      </c>
      <c r="I10" s="268"/>
      <c r="J10" s="268">
        <v>25</v>
      </c>
      <c r="K10" s="268">
        <v>25</v>
      </c>
      <c r="L10" s="268">
        <v>25</v>
      </c>
      <c r="M10" s="268">
        <v>25</v>
      </c>
      <c r="N10" s="268">
        <v>25</v>
      </c>
      <c r="O10" s="195">
        <f t="shared" si="1"/>
        <v>200</v>
      </c>
      <c r="P10" s="197">
        <f t="shared" si="2"/>
        <v>20</v>
      </c>
      <c r="Q10" s="201">
        <f t="shared" si="3"/>
        <v>0</v>
      </c>
      <c r="R10" s="149"/>
      <c r="S10" s="149"/>
      <c r="T10" s="149"/>
      <c r="U10" s="149"/>
      <c r="V10" s="149"/>
    </row>
    <row r="11" spans="1:22" ht="15.75" customHeight="1">
      <c r="A11" s="244"/>
      <c r="B11" s="194" t="s">
        <v>152</v>
      </c>
      <c r="C11" s="267">
        <v>24</v>
      </c>
      <c r="D11" s="195">
        <f t="shared" si="0"/>
        <v>240</v>
      </c>
      <c r="E11" s="268"/>
      <c r="F11" s="268">
        <v>30</v>
      </c>
      <c r="G11" s="268">
        <v>30</v>
      </c>
      <c r="H11" s="268">
        <v>30</v>
      </c>
      <c r="I11" s="268"/>
      <c r="J11" s="268">
        <v>30</v>
      </c>
      <c r="K11" s="268">
        <v>30</v>
      </c>
      <c r="L11" s="268">
        <v>30</v>
      </c>
      <c r="M11" s="268">
        <v>30</v>
      </c>
      <c r="N11" s="268">
        <v>30</v>
      </c>
      <c r="O11" s="196">
        <f t="shared" si="1"/>
        <v>240</v>
      </c>
      <c r="P11" s="197">
        <f t="shared" si="2"/>
        <v>24</v>
      </c>
      <c r="Q11" s="201">
        <f t="shared" si="3"/>
        <v>0</v>
      </c>
      <c r="R11" s="149"/>
      <c r="S11" s="149"/>
      <c r="T11" s="149"/>
      <c r="U11" s="149"/>
      <c r="V11" s="149"/>
    </row>
    <row r="12" spans="1:22" ht="15.75" customHeight="1">
      <c r="A12" s="286" t="s">
        <v>679</v>
      </c>
      <c r="B12" s="194" t="s">
        <v>151</v>
      </c>
      <c r="C12" s="267">
        <v>390</v>
      </c>
      <c r="D12" s="195">
        <f t="shared" si="0"/>
        <v>3900</v>
      </c>
      <c r="E12" s="268">
        <f>'меню '!F10+'меню '!F12+'меню '!F19+'меню '!F49+'меню '!F58+'меню '!F75+'меню '!F78+'меню '!F88</f>
        <v>408.5</v>
      </c>
      <c r="F12" s="268">
        <f>'меню '!F104+'меню '!F110+'меню '!F153</f>
        <v>340</v>
      </c>
      <c r="G12" s="268">
        <f>'меню '!F183+'меню '!F189+'меню '!F234+'меню '!F241+'меню '!F258+'меню '!F263</f>
        <v>415.5</v>
      </c>
      <c r="H12" s="268">
        <v>402.5</v>
      </c>
      <c r="I12" s="268">
        <v>423</v>
      </c>
      <c r="J12" s="268">
        <v>340</v>
      </c>
      <c r="K12" s="268">
        <v>412</v>
      </c>
      <c r="L12" s="268">
        <v>383</v>
      </c>
      <c r="M12" s="268">
        <v>380.5</v>
      </c>
      <c r="N12" s="268">
        <v>395</v>
      </c>
      <c r="O12" s="196">
        <f t="shared" si="1"/>
        <v>3900</v>
      </c>
      <c r="P12" s="197">
        <f t="shared" si="2"/>
        <v>390</v>
      </c>
      <c r="Q12" s="269">
        <f t="shared" si="3"/>
        <v>0</v>
      </c>
      <c r="R12" s="149"/>
      <c r="S12" s="149"/>
      <c r="T12" s="149"/>
      <c r="U12" s="149"/>
      <c r="V12" s="149"/>
    </row>
    <row r="13" spans="1:22" ht="15.75" customHeight="1">
      <c r="A13" s="287"/>
      <c r="B13" s="194" t="s">
        <v>152</v>
      </c>
      <c r="C13" s="267">
        <v>450</v>
      </c>
      <c r="D13" s="195">
        <f t="shared" si="0"/>
        <v>4500</v>
      </c>
      <c r="E13" s="268">
        <f>'меню '!H88+'меню '!H78+'меню '!H75+'меню '!H49+'меню '!H45+'меню '!H19+'меню '!H12+'меню '!H10</f>
        <v>471.5</v>
      </c>
      <c r="F13" s="268">
        <f>'меню '!H153+'меню '!H110+'меню '!H104</f>
        <v>412.5</v>
      </c>
      <c r="G13" s="268">
        <f>'меню '!H263+'меню '!H258+'меню '!H241+'меню '!H189+'меню '!H183+'меню '!H234</f>
        <v>466</v>
      </c>
      <c r="H13" s="268">
        <v>455</v>
      </c>
      <c r="I13" s="268">
        <v>493.5</v>
      </c>
      <c r="J13" s="268">
        <v>380</v>
      </c>
      <c r="K13" s="268">
        <v>479</v>
      </c>
      <c r="L13" s="268">
        <v>449.5</v>
      </c>
      <c r="M13" s="268">
        <v>433.5</v>
      </c>
      <c r="N13" s="268">
        <v>461.5</v>
      </c>
      <c r="O13" s="196">
        <f t="shared" si="1"/>
        <v>4502</v>
      </c>
      <c r="P13" s="197">
        <f t="shared" si="2"/>
        <v>450.2</v>
      </c>
      <c r="Q13" s="269">
        <f t="shared" si="3"/>
        <v>-2</v>
      </c>
      <c r="R13" s="149"/>
      <c r="S13" s="149"/>
      <c r="T13" s="149"/>
      <c r="U13" s="149"/>
      <c r="V13" s="149"/>
    </row>
    <row r="14" spans="1:22" ht="15.75" customHeight="1">
      <c r="A14" s="241" t="s">
        <v>38</v>
      </c>
      <c r="B14" s="194" t="s">
        <v>151</v>
      </c>
      <c r="C14" s="267">
        <v>4</v>
      </c>
      <c r="D14" s="195">
        <f t="shared" si="0"/>
        <v>40</v>
      </c>
      <c r="E14" s="268"/>
      <c r="F14" s="268">
        <v>8</v>
      </c>
      <c r="G14" s="268"/>
      <c r="H14" s="268">
        <v>8</v>
      </c>
      <c r="I14" s="268">
        <v>8</v>
      </c>
      <c r="J14" s="268"/>
      <c r="K14" s="268"/>
      <c r="L14" s="268"/>
      <c r="M14" s="268">
        <v>8</v>
      </c>
      <c r="N14" s="268">
        <v>8</v>
      </c>
      <c r="O14" s="196">
        <f t="shared" si="1"/>
        <v>40</v>
      </c>
      <c r="P14" s="197">
        <f t="shared" si="2"/>
        <v>4</v>
      </c>
      <c r="Q14" s="201">
        <f t="shared" si="3"/>
        <v>0</v>
      </c>
      <c r="R14" s="149"/>
      <c r="S14" s="149"/>
      <c r="T14" s="149"/>
      <c r="U14" s="149"/>
      <c r="V14" s="149"/>
    </row>
    <row r="15" spans="1:22" ht="15.75" customHeight="1">
      <c r="A15" s="242"/>
      <c r="B15" s="194" t="s">
        <v>152</v>
      </c>
      <c r="C15" s="267">
        <v>6</v>
      </c>
      <c r="D15" s="195">
        <f t="shared" si="0"/>
        <v>60</v>
      </c>
      <c r="E15" s="268"/>
      <c r="F15" s="268">
        <v>12</v>
      </c>
      <c r="G15" s="268"/>
      <c r="H15" s="268">
        <v>12</v>
      </c>
      <c r="I15" s="268">
        <v>12</v>
      </c>
      <c r="J15" s="268"/>
      <c r="K15" s="268"/>
      <c r="L15" s="268"/>
      <c r="M15" s="268">
        <v>12</v>
      </c>
      <c r="N15" s="268">
        <v>12</v>
      </c>
      <c r="O15" s="196">
        <f t="shared" si="1"/>
        <v>60</v>
      </c>
      <c r="P15" s="197">
        <f t="shared" si="2"/>
        <v>6</v>
      </c>
      <c r="Q15" s="201">
        <f t="shared" si="3"/>
        <v>0</v>
      </c>
      <c r="R15" s="149"/>
      <c r="S15" s="149"/>
      <c r="T15" s="149"/>
      <c r="U15" s="149"/>
      <c r="V15" s="149"/>
    </row>
    <row r="16" spans="1:22" ht="15.75" customHeight="1">
      <c r="A16" s="241" t="s">
        <v>19</v>
      </c>
      <c r="B16" s="194" t="s">
        <v>151</v>
      </c>
      <c r="C16" s="267">
        <v>9</v>
      </c>
      <c r="D16" s="195">
        <f t="shared" si="0"/>
        <v>90</v>
      </c>
      <c r="E16" s="268"/>
      <c r="F16" s="268">
        <v>23</v>
      </c>
      <c r="G16" s="268">
        <v>7.5</v>
      </c>
      <c r="H16" s="268">
        <v>11</v>
      </c>
      <c r="I16" s="268">
        <v>12.5</v>
      </c>
      <c r="J16" s="268"/>
      <c r="K16" s="268">
        <v>15.5</v>
      </c>
      <c r="L16" s="268"/>
      <c r="M16" s="268">
        <v>15.5</v>
      </c>
      <c r="N16" s="268">
        <v>5</v>
      </c>
      <c r="O16" s="196">
        <f t="shared" si="1"/>
        <v>90</v>
      </c>
      <c r="P16" s="197">
        <f t="shared" si="2"/>
        <v>9</v>
      </c>
      <c r="Q16" s="201">
        <f t="shared" si="3"/>
        <v>0</v>
      </c>
      <c r="R16" s="149"/>
      <c r="S16" s="149"/>
      <c r="T16" s="149"/>
      <c r="U16" s="149"/>
      <c r="V16" s="149"/>
    </row>
    <row r="17" spans="1:22" ht="15.75" customHeight="1">
      <c r="A17" s="242"/>
      <c r="B17" s="194" t="s">
        <v>152</v>
      </c>
      <c r="C17" s="267">
        <v>11</v>
      </c>
      <c r="D17" s="195">
        <f t="shared" si="0"/>
        <v>110</v>
      </c>
      <c r="E17" s="268"/>
      <c r="F17" s="268">
        <v>25</v>
      </c>
      <c r="G17" s="268">
        <v>7.5</v>
      </c>
      <c r="H17" s="268">
        <v>20</v>
      </c>
      <c r="I17" s="268">
        <v>12.5</v>
      </c>
      <c r="J17" s="268"/>
      <c r="K17" s="268">
        <v>17.5</v>
      </c>
      <c r="L17" s="268"/>
      <c r="M17" s="268">
        <v>22.5</v>
      </c>
      <c r="N17" s="268">
        <v>5</v>
      </c>
      <c r="O17" s="196">
        <f t="shared" si="1"/>
        <v>110</v>
      </c>
      <c r="P17" s="197">
        <f t="shared" si="2"/>
        <v>11</v>
      </c>
      <c r="Q17" s="201">
        <f t="shared" si="3"/>
        <v>0</v>
      </c>
      <c r="R17" s="149"/>
      <c r="S17" s="149"/>
      <c r="T17" s="149"/>
      <c r="U17" s="149"/>
      <c r="V17" s="149"/>
    </row>
    <row r="18" spans="1:22" ht="15.75" customHeight="1">
      <c r="A18" s="241" t="s">
        <v>27</v>
      </c>
      <c r="B18" s="194" t="s">
        <v>151</v>
      </c>
      <c r="C18" s="267">
        <v>30</v>
      </c>
      <c r="D18" s="195">
        <f t="shared" si="0"/>
        <v>300</v>
      </c>
      <c r="E18" s="268">
        <v>98</v>
      </c>
      <c r="F18" s="268"/>
      <c r="G18" s="268"/>
      <c r="H18" s="268">
        <v>105</v>
      </c>
      <c r="I18" s="268"/>
      <c r="J18" s="268"/>
      <c r="K18" s="268"/>
      <c r="L18" s="268"/>
      <c r="M18" s="268"/>
      <c r="N18" s="268">
        <v>97</v>
      </c>
      <c r="O18" s="196">
        <f t="shared" si="1"/>
        <v>300</v>
      </c>
      <c r="P18" s="197">
        <f t="shared" si="2"/>
        <v>30</v>
      </c>
      <c r="Q18" s="201">
        <f t="shared" si="3"/>
        <v>0</v>
      </c>
      <c r="R18" s="149"/>
      <c r="S18" s="149"/>
      <c r="T18" s="149"/>
      <c r="U18" s="149"/>
      <c r="V18" s="149"/>
    </row>
    <row r="19" spans="1:22" ht="15.75" customHeight="1">
      <c r="A19" s="242"/>
      <c r="B19" s="194" t="s">
        <v>152</v>
      </c>
      <c r="C19" s="267">
        <v>40</v>
      </c>
      <c r="D19" s="195">
        <f t="shared" si="0"/>
        <v>400</v>
      </c>
      <c r="E19" s="268">
        <v>133</v>
      </c>
      <c r="F19" s="268"/>
      <c r="G19" s="268"/>
      <c r="H19" s="268">
        <v>135</v>
      </c>
      <c r="I19" s="268"/>
      <c r="J19" s="268"/>
      <c r="K19" s="268"/>
      <c r="L19" s="268"/>
      <c r="M19" s="268"/>
      <c r="N19" s="268">
        <v>132</v>
      </c>
      <c r="O19" s="196">
        <f t="shared" si="1"/>
        <v>400</v>
      </c>
      <c r="P19" s="197">
        <f t="shared" si="2"/>
        <v>40</v>
      </c>
      <c r="Q19" s="201">
        <f t="shared" si="3"/>
        <v>0</v>
      </c>
      <c r="R19" s="149"/>
      <c r="S19" s="149"/>
      <c r="T19" s="149"/>
      <c r="U19" s="149"/>
      <c r="V19" s="149"/>
    </row>
    <row r="20" spans="1:22" ht="15.75" customHeight="1">
      <c r="A20" s="243" t="s">
        <v>136</v>
      </c>
      <c r="B20" s="194" t="s">
        <v>151</v>
      </c>
      <c r="C20" s="267">
        <v>18</v>
      </c>
      <c r="D20" s="195">
        <f t="shared" si="0"/>
        <v>180</v>
      </c>
      <c r="E20" s="268">
        <f>'меню '!F11+'меню '!F14+'меню '!F22+'меню '!F47+'меню '!F52+'меню '!F59+'меню '!F62+'меню '!F77+'меню '!F91</f>
        <v>23.3</v>
      </c>
      <c r="F20" s="268">
        <f>'меню '!F107+'меню '!F142+'меню '!F169</f>
        <v>10.5</v>
      </c>
      <c r="G20" s="268">
        <f>'меню '!F186+'меню '!F192+'меню '!F217+'меню '!F226+'меню '!F238+'меню '!F261+'меню '!F265+'меню '!F213+'меню '!F224</f>
        <v>24.6</v>
      </c>
      <c r="H20" s="268">
        <f>'меню '!F286+'меню '!F291+'меню '!F351+'меню '!F358</f>
        <v>11.5</v>
      </c>
      <c r="I20" s="268">
        <f>'меню '!F374+'меню '!F412+'меню '!F424+'меню '!F438+'меню '!F451+'меню '!F460+'меню '!F419</f>
        <v>18.2</v>
      </c>
      <c r="J20" s="268">
        <f>'меню '!F471+'меню '!F476+'меню '!F482+'меню '!F509+'меню '!F535+'меню '!F539</f>
        <v>17.8</v>
      </c>
      <c r="K20" s="268">
        <f>'меню '!F554+'меню '!F560+'меню '!F586+'меню '!F607+'меню '!F595</f>
        <v>16.3</v>
      </c>
      <c r="L20" s="268">
        <f>'меню '!F645+'меню '!F651+'меню '!F676+'меню '!F692+'меню '!F716</f>
        <v>15.9</v>
      </c>
      <c r="M20" s="268">
        <f>'меню '!F732+'меню '!F763+'меню '!F767+'меню '!F772+'меню '!F784+'меню '!F793+'меню '!F795+'меню '!F808+'меню '!F815</f>
        <v>22.7</v>
      </c>
      <c r="N20" s="268">
        <f>'меню '!F825+'меню '!F830+'меню '!F865+'меню '!F883</f>
        <v>19.5</v>
      </c>
      <c r="O20" s="196">
        <f t="shared" si="1"/>
        <v>180.29999999999998</v>
      </c>
      <c r="P20" s="197">
        <f t="shared" si="2"/>
        <v>18.029999999999998</v>
      </c>
      <c r="Q20" s="201">
        <f t="shared" si="3"/>
        <v>-0.29999999999998295</v>
      </c>
      <c r="R20" s="149"/>
      <c r="S20" s="149"/>
      <c r="T20" s="149"/>
      <c r="U20" s="149"/>
      <c r="V20" s="149"/>
    </row>
    <row r="21" spans="1:22" ht="17.25" customHeight="1">
      <c r="A21" s="244"/>
      <c r="B21" s="194" t="s">
        <v>152</v>
      </c>
      <c r="C21" s="267">
        <v>21</v>
      </c>
      <c r="D21" s="195">
        <f t="shared" si="0"/>
        <v>210</v>
      </c>
      <c r="E21" s="268">
        <f>'меню '!H11+'меню '!H14+'меню '!H22+'меню '!H47+'меню '!H52+'меню '!H59+'меню '!H62+'меню '!H77+'меню '!H91</f>
        <v>26.2</v>
      </c>
      <c r="F21" s="268">
        <f>'меню '!H107+'меню '!H142+'меню '!H169</f>
        <v>12.5</v>
      </c>
      <c r="G21" s="268">
        <f>'меню '!H186+'меню '!H192+'меню '!H213+'меню '!H217+'меню '!H226+'меню '!H238+'меню '!H261+'меню '!H265+'меню '!H224</f>
        <v>29.9</v>
      </c>
      <c r="H21" s="268">
        <f>'меню '!H286+'меню '!H291+'меню '!H351+'меню '!H358</f>
        <v>12.5</v>
      </c>
      <c r="I21" s="268">
        <f>'меню '!H460+'меню '!H451+'меню '!H438+'меню '!H424+'меню '!H412+'меню '!H374+'меню '!H419</f>
        <v>22.2</v>
      </c>
      <c r="J21" s="268">
        <f>'меню '!H539+'меню '!H535+'меню '!H511+'меню '!H509+'меню '!H482+'меню '!H476+'меню '!H471</f>
        <v>24.3</v>
      </c>
      <c r="K21" s="268">
        <f>'меню '!H607+'меню '!H586+'меню '!H560+'меню '!H554+'меню '!H595</f>
        <v>18.3</v>
      </c>
      <c r="L21" s="268">
        <f>'меню '!H716+'меню '!H692+'меню '!H676+'меню '!H651+'меню '!H645</f>
        <v>17.5</v>
      </c>
      <c r="M21" s="268">
        <f>'меню '!H815+'меню '!H808+'меню '!H795+'меню '!H784+'меню '!H793+'меню '!H772+'меню '!H767+'меню '!H763+'меню '!H732</f>
        <v>26.1</v>
      </c>
      <c r="N21" s="268">
        <f>'меню '!H883+'меню '!H865+'меню '!H830+'меню '!H825</f>
        <v>20.5</v>
      </c>
      <c r="O21" s="196">
        <f t="shared" si="1"/>
        <v>210</v>
      </c>
      <c r="P21" s="197">
        <f t="shared" si="2"/>
        <v>21</v>
      </c>
      <c r="Q21" s="201">
        <f t="shared" si="3"/>
        <v>0</v>
      </c>
      <c r="R21" s="149"/>
      <c r="S21" s="149"/>
      <c r="T21" s="149"/>
      <c r="U21" s="149"/>
      <c r="V21" s="149"/>
    </row>
    <row r="22" spans="1:22" ht="15.75" customHeight="1">
      <c r="A22" s="243" t="s">
        <v>43</v>
      </c>
      <c r="B22" s="194" t="s">
        <v>151</v>
      </c>
      <c r="C22" s="267">
        <v>9</v>
      </c>
      <c r="D22" s="195">
        <f t="shared" si="0"/>
        <v>90</v>
      </c>
      <c r="E22" s="268">
        <f>'меню '!F30+'меню '!F37</f>
        <v>6</v>
      </c>
      <c r="F22" s="268">
        <f>'меню '!F126+'меню '!F135+'меню '!F143+'меню '!F167</f>
        <v>12.3</v>
      </c>
      <c r="G22" s="268">
        <f>'меню '!F201+'меню '!F208+'меню '!F243+'меню '!F251+'меню '!F274</f>
        <v>9.7</v>
      </c>
      <c r="H22" s="268">
        <f>'меню '!F310+'меню '!F320</f>
        <v>6</v>
      </c>
      <c r="I22" s="268">
        <f>'меню '!F395+'меню '!F403+'меню '!F444+'меню '!F457</f>
        <v>8.8</v>
      </c>
      <c r="J22" s="268">
        <f>'меню '!F495+'меню '!F503</f>
        <v>4.5</v>
      </c>
      <c r="K22" s="268">
        <f>'меню '!F569+'меню '!F580+'меню '!F612+'меню '!F625+'меню '!F630</f>
        <v>15.4</v>
      </c>
      <c r="L22" s="268">
        <f>'меню '!F664+'меню '!F677+'меню '!F698+'меню '!F710</f>
        <v>15.8</v>
      </c>
      <c r="M22" s="268">
        <f>'меню '!F750+'меню '!F760+'меню '!F789</f>
        <v>5</v>
      </c>
      <c r="N22" s="268">
        <f>'меню '!F843+'меню '!F852+'меню '!F859</f>
        <v>6.5</v>
      </c>
      <c r="O22" s="196">
        <f t="shared" si="1"/>
        <v>90</v>
      </c>
      <c r="P22" s="197">
        <f t="shared" si="2"/>
        <v>9</v>
      </c>
      <c r="Q22" s="201">
        <f t="shared" si="3"/>
        <v>0</v>
      </c>
      <c r="R22" s="149"/>
      <c r="S22" s="149"/>
      <c r="T22" s="149"/>
      <c r="U22" s="149"/>
      <c r="V22" s="149"/>
    </row>
    <row r="23" spans="1:22" ht="15.75" customHeight="1">
      <c r="A23" s="244"/>
      <c r="B23" s="194" t="s">
        <v>152</v>
      </c>
      <c r="C23" s="267">
        <v>11</v>
      </c>
      <c r="D23" s="195">
        <f t="shared" si="0"/>
        <v>110</v>
      </c>
      <c r="E23" s="268">
        <f>'меню '!H30+'меню '!H37</f>
        <v>7.5</v>
      </c>
      <c r="F23" s="268">
        <f>'меню '!H167+'меню '!H143+'меню '!H135+'меню '!H126</f>
        <v>15.8</v>
      </c>
      <c r="G23" s="268">
        <f>'меню '!H274+'меню '!H251+'меню '!H243+'меню '!H208+'меню '!H201</f>
        <v>12.2</v>
      </c>
      <c r="H23" s="268">
        <f>'меню '!H310+'меню '!H320</f>
        <v>7.5</v>
      </c>
      <c r="I23" s="268">
        <f>'меню '!H457+'меню '!H444+'меню '!H403+'меню '!H395</f>
        <v>11.3</v>
      </c>
      <c r="J23" s="268">
        <f>'меню '!H503+'меню '!H495</f>
        <v>6</v>
      </c>
      <c r="K23" s="268">
        <f>'меню '!H630+'меню '!H625+'меню '!H612+'меню '!H580+'меню '!H569</f>
        <v>17.3</v>
      </c>
      <c r="L23" s="268">
        <f>'меню '!H710+'меню '!H698+'меню '!H677+'меню '!H664</f>
        <v>18.4</v>
      </c>
      <c r="M23" s="268">
        <f>'меню '!H789+'меню '!H760+'меню '!H750</f>
        <v>6</v>
      </c>
      <c r="N23" s="268">
        <f>'меню '!H843+'меню '!H852+'меню '!H859</f>
        <v>8</v>
      </c>
      <c r="O23" s="196">
        <f t="shared" si="1"/>
        <v>110</v>
      </c>
      <c r="P23" s="197">
        <f t="shared" si="2"/>
        <v>11</v>
      </c>
      <c r="Q23" s="201">
        <f t="shared" si="3"/>
        <v>0</v>
      </c>
      <c r="R23" s="149"/>
      <c r="S23" s="149"/>
      <c r="T23" s="149"/>
      <c r="U23" s="149"/>
      <c r="V23" s="149"/>
    </row>
    <row r="24" spans="1:22" ht="15.75" customHeight="1">
      <c r="A24" s="241" t="s">
        <v>13</v>
      </c>
      <c r="B24" s="194" t="s">
        <v>151</v>
      </c>
      <c r="C24" s="267">
        <v>25</v>
      </c>
      <c r="D24" s="195">
        <f t="shared" si="0"/>
        <v>250</v>
      </c>
      <c r="E24" s="268">
        <f>'меню '!F15+'меню '!F18+'меню '!F69+'меню '!F79+'меню '!F90+'меню '!F94</f>
        <v>44</v>
      </c>
      <c r="F24" s="268">
        <f>'меню '!F174+'меню '!F147+'меню '!F106</f>
        <v>21</v>
      </c>
      <c r="G24" s="268">
        <f>'меню '!F276+'меню '!F237+'меню '!F228+'меню '!F185</f>
        <v>21.7</v>
      </c>
      <c r="H24" s="268">
        <f>'меню '!F290+'меню '!F335+'меню '!F349+'меню '!F359+'меню '!F361</f>
        <v>33.5</v>
      </c>
      <c r="I24" s="268">
        <f>'меню '!F373+'меню '!F428+'меню '!F439</f>
        <v>17.3</v>
      </c>
      <c r="J24" s="268">
        <f>'меню '!F475+'меню '!F478+'меню '!F517+'меню '!F542</f>
        <v>29</v>
      </c>
      <c r="K24" s="268">
        <f>'меню '!F553+'меню '!F597+'меню '!F616</f>
        <v>15.5</v>
      </c>
      <c r="L24" s="268">
        <f>'меню '!F719+'меню '!F693+'меню '!F683+'меню '!F650</f>
        <v>25.8</v>
      </c>
      <c r="M24" s="268">
        <f>'меню '!F731+'меню '!F774+'меню '!F783</f>
        <v>14.2</v>
      </c>
      <c r="N24" s="268">
        <f>'меню '!F829+'меню '!F868+'меню '!F882+'меню '!F885</f>
        <v>28</v>
      </c>
      <c r="O24" s="196">
        <f t="shared" si="1"/>
        <v>250</v>
      </c>
      <c r="P24" s="197">
        <f t="shared" si="2"/>
        <v>25</v>
      </c>
      <c r="Q24" s="269">
        <f t="shared" si="3"/>
        <v>0</v>
      </c>
      <c r="R24" s="149"/>
      <c r="S24" s="149"/>
      <c r="T24" s="149"/>
      <c r="U24" s="149"/>
      <c r="V24" s="149"/>
    </row>
    <row r="25" spans="1:22" ht="15.75" customHeight="1">
      <c r="A25" s="242"/>
      <c r="B25" s="194" t="s">
        <v>152</v>
      </c>
      <c r="C25" s="267">
        <v>30</v>
      </c>
      <c r="D25" s="195">
        <f t="shared" si="0"/>
        <v>300</v>
      </c>
      <c r="E25" s="268">
        <f>'меню '!H94+'меню '!H90+'меню '!H79+'меню '!H69+'меню '!H18+'меню '!H15</f>
        <v>50.3</v>
      </c>
      <c r="F25" s="268">
        <f>'меню '!H106+'меню '!H147+'меню '!H174</f>
        <v>25.5</v>
      </c>
      <c r="G25" s="268">
        <f>'меню '!H185+'меню '!H228+'меню '!H237+'меню '!H276</f>
        <v>24.5</v>
      </c>
      <c r="H25" s="268">
        <f>'меню '!H361+'меню '!H359+'меню '!H349+'меню '!H335+'меню '!H290</f>
        <v>39</v>
      </c>
      <c r="I25" s="268">
        <f>'меню '!H439+'меню '!H428+'меню '!H373</f>
        <v>18.6</v>
      </c>
      <c r="J25" s="268">
        <f>'меню '!H542+'меню '!H517+'меню '!H478+'меню '!H475</f>
        <v>35.5</v>
      </c>
      <c r="K25" s="268">
        <f>'меню '!H635+'меню '!H616+'меню '!H597+'меню '!H553</f>
        <v>28.5</v>
      </c>
      <c r="L25" s="268">
        <f>'меню '!H650+'меню '!H683+'меню '!H693+'меню '!H719</f>
        <v>28.1</v>
      </c>
      <c r="M25" s="268">
        <f>'меню '!H783+'меню '!H774+'меню '!H731</f>
        <v>17</v>
      </c>
      <c r="N25" s="268">
        <f>'меню '!H885+'меню '!H882+'меню '!H868+'меню '!H829</f>
        <v>33</v>
      </c>
      <c r="O25" s="196">
        <f t="shared" si="1"/>
        <v>300</v>
      </c>
      <c r="P25" s="197">
        <f t="shared" si="2"/>
        <v>30</v>
      </c>
      <c r="Q25" s="269">
        <f t="shared" si="3"/>
        <v>0</v>
      </c>
      <c r="R25" s="149"/>
      <c r="S25" s="149"/>
      <c r="T25" s="149"/>
      <c r="U25" s="149"/>
      <c r="V25" s="149"/>
    </row>
    <row r="26" spans="1:22" ht="15.75" customHeight="1">
      <c r="A26" s="241" t="s">
        <v>10</v>
      </c>
      <c r="B26" s="194" t="s">
        <v>151</v>
      </c>
      <c r="C26" s="267">
        <v>40</v>
      </c>
      <c r="D26" s="195">
        <f t="shared" si="0"/>
        <v>400</v>
      </c>
      <c r="E26" s="268">
        <f>'меню '!F9+'меню '!F42+'меню '!F46+'меню '!F80+'меню '!F89</f>
        <v>56.7</v>
      </c>
      <c r="F26" s="268">
        <f>'меню '!F158</f>
        <v>45.8</v>
      </c>
      <c r="G26" s="268">
        <f>'меню '!F260+'меню '!F239+'меню '!F214+'меню '!F219</f>
        <v>18</v>
      </c>
      <c r="H26" s="268">
        <f>'меню '!F284+'меню '!F348</f>
        <v>45.5</v>
      </c>
      <c r="I26" s="268">
        <f>'меню '!F407+'меню '!F414+'меню '!F441</f>
        <v>6.8</v>
      </c>
      <c r="J26" s="268">
        <f>'меню '!F469+'меню '!F507</f>
        <v>46.6</v>
      </c>
      <c r="K26" s="268">
        <v>13.1</v>
      </c>
      <c r="L26" s="268">
        <f>'меню '!F643+'меню '!F666+'меню '!F695</f>
        <v>63.199999999999996</v>
      </c>
      <c r="M26" s="268">
        <f>'меню '!F727+'меню '!F785+'меню '!F806</f>
        <v>52.5</v>
      </c>
      <c r="N26" s="268">
        <f>'меню '!F823+'меню '!F881</f>
        <v>44.4</v>
      </c>
      <c r="O26" s="196">
        <f t="shared" si="1"/>
        <v>392.59999999999997</v>
      </c>
      <c r="P26" s="197">
        <f t="shared" si="2"/>
        <v>39.26</v>
      </c>
      <c r="Q26" s="269">
        <f t="shared" si="3"/>
        <v>7.400000000000034</v>
      </c>
      <c r="R26" s="149"/>
      <c r="S26" s="149"/>
      <c r="T26" s="149"/>
      <c r="U26" s="149"/>
      <c r="V26" s="149"/>
    </row>
    <row r="27" spans="1:22" ht="15.75" customHeight="1">
      <c r="A27" s="242"/>
      <c r="B27" s="194" t="s">
        <v>152</v>
      </c>
      <c r="C27" s="267">
        <v>40</v>
      </c>
      <c r="D27" s="195">
        <f t="shared" si="0"/>
        <v>400</v>
      </c>
      <c r="E27" s="268">
        <f>'меню '!H89+'меню '!H80+'меню '!H46+'меню '!H42+'меню '!H9</f>
        <v>59.6</v>
      </c>
      <c r="F27" s="268">
        <f>'меню '!F158</f>
        <v>45.8</v>
      </c>
      <c r="G27" s="268">
        <f>'меню '!H214+'меню '!H239+'меню '!H260+'меню '!H219</f>
        <v>22.1</v>
      </c>
      <c r="H27" s="268">
        <f>'меню '!H348+'меню '!H284</f>
        <v>45.9</v>
      </c>
      <c r="I27" s="268">
        <v>7.2</v>
      </c>
      <c r="J27" s="268">
        <f>'меню '!H507+'меню '!H469</f>
        <v>46.5</v>
      </c>
      <c r="K27" s="268">
        <v>16.7</v>
      </c>
      <c r="L27" s="268">
        <f>'меню '!H695+'меню '!H666+'меню '!H643</f>
        <v>56.9</v>
      </c>
      <c r="M27" s="268">
        <f>'меню '!H806+'меню '!H785+'меню '!H727</f>
        <v>53</v>
      </c>
      <c r="N27" s="268">
        <f>'меню '!F823+'меню '!F860+'меню '!F881</f>
        <v>48.4</v>
      </c>
      <c r="O27" s="195">
        <f t="shared" si="1"/>
        <v>402.09999999999997</v>
      </c>
      <c r="P27" s="197">
        <f t="shared" si="2"/>
        <v>40.209999999999994</v>
      </c>
      <c r="Q27" s="269">
        <f t="shared" si="3"/>
        <v>-2.099999999999966</v>
      </c>
      <c r="R27" s="149"/>
      <c r="S27" s="149"/>
      <c r="T27" s="149"/>
      <c r="U27" s="149"/>
      <c r="V27" s="149"/>
    </row>
    <row r="28" spans="1:22" ht="15.75" customHeight="1">
      <c r="A28" s="241" t="s">
        <v>51</v>
      </c>
      <c r="B28" s="194" t="s">
        <v>151</v>
      </c>
      <c r="C28" s="267">
        <v>180</v>
      </c>
      <c r="D28" s="195">
        <f t="shared" si="0"/>
        <v>1800</v>
      </c>
      <c r="E28" s="268">
        <f>'меню '!F28++'меню '!F29+'меню '!F35+'меню '!F36+'меню '!F41+'меню '!F61+'меню '!F63+'меню '!F64+'меню '!F65</f>
        <v>142.7</v>
      </c>
      <c r="F28" s="268">
        <f>'меню '!F123+'меню '!F124+'меню '!F125+'меню '!F131+'меню '!F132+'меню '!F133+'меню '!F134+'меню '!F141+'меню '!F144+'меню '!F163+'меню '!F164+'меню '!F165+'меню '!F166</f>
        <v>214.00000000000003</v>
      </c>
      <c r="G28" s="268">
        <f>'меню '!F198+'меню '!F200+'меню '!F206+'меню '!F207+'меню '!F216+'меню '!F250+'меню '!F256+'меню '!F270+'меню '!F272</f>
        <v>166.6</v>
      </c>
      <c r="H28" s="268">
        <f>'меню '!F308+'меню '!F307+'меню '!F309+'меню '!F312+'меню '!F313++'меню '!F314+'меню '!F319+'меню '!F328+'меню '!F330+'меню '!F331</f>
        <v>94.3</v>
      </c>
      <c r="I28" s="268">
        <f>'меню '!F391+'меню '!F392+'меню '!F393+'меню '!F394+'меню '!F401+'меню '!F402+'меню '!F408+'меню '!F411+'меню '!F449+'меню '!F413</f>
        <v>164.6</v>
      </c>
      <c r="J28" s="268">
        <f>'меню '!F492+'меню '!F493+'меню '!F494+'меню '!F501+'меню '!F502+'меню '!F510+'меню '!F512+'меню '!F513+'меню '!F514+'меню '!F528</f>
        <v>265.7</v>
      </c>
      <c r="K28" s="268">
        <f>'меню '!F567+'меню '!F568+'меню '!F571+'меню '!F572+'меню '!F577+'меню '!F578+'меню '!F579+'меню '!F584+'меню '!F585+'меню '!F619</f>
        <v>210.5</v>
      </c>
      <c r="L28" s="268">
        <f>'меню '!F662+'меню '!F663+'меню '!F667+'меню '!F668+'меню '!F671+'меню '!F673+'меню '!F678+'меню '!F679+'меню '!F680+'меню '!F704+'меню '!F707+'меню '!F708+'меню '!F709</f>
        <v>333</v>
      </c>
      <c r="M28" s="268">
        <f>'меню '!F749+'меню '!F752+'меню '!F754+'меню '!F755+'меню '!F792+'меню '!F794+'меню '!F799+'меню '!F748</f>
        <v>148.5</v>
      </c>
      <c r="N28" s="268">
        <f>'меню '!F842+'меню '!F848+'меню '!F849+'меню '!F850+'меню '!F851</f>
        <v>60.099999999999994</v>
      </c>
      <c r="O28" s="196">
        <f t="shared" si="1"/>
        <v>1800</v>
      </c>
      <c r="P28" s="197">
        <f t="shared" si="2"/>
        <v>180</v>
      </c>
      <c r="Q28" s="201">
        <f t="shared" si="3"/>
        <v>0</v>
      </c>
      <c r="R28" s="270"/>
      <c r="S28" s="149"/>
      <c r="T28" s="149"/>
      <c r="U28" s="149"/>
      <c r="V28" s="149"/>
    </row>
    <row r="29" spans="1:22" ht="15.75" customHeight="1">
      <c r="A29" s="242"/>
      <c r="B29" s="194" t="s">
        <v>152</v>
      </c>
      <c r="C29" s="267">
        <v>220</v>
      </c>
      <c r="D29" s="195">
        <f t="shared" si="0"/>
        <v>2200</v>
      </c>
      <c r="E29" s="268">
        <f>'меню '!H28+'меню '!H29+'меню '!H35+'меню '!H36+'меню '!H41+'меню '!H61+'меню '!H63+'меню '!H64+'меню '!H65</f>
        <v>162.8</v>
      </c>
      <c r="F29" s="268">
        <f>'меню '!H123+'меню '!H124+'меню '!H125+'меню '!H131+'меню '!H132+'меню '!H133+'меню '!H134+'меню '!H141+'меню '!H144+'меню '!H163+'меню '!H164+'меню '!H165+'меню '!H166</f>
        <v>270.2</v>
      </c>
      <c r="G29" s="268">
        <f>'меню '!H272+'меню '!H270+'меню '!H256+'меню '!H250+'меню '!H216+'меню '!H207+'меню '!H206+'меню '!H200+'меню '!H198</f>
        <v>197.2</v>
      </c>
      <c r="H29" s="268">
        <f>'меню '!H307+'меню '!H308+'меню '!H309+'меню '!H312+'меню '!H313+'меню '!H314+'меню '!H319+'меню '!H328+'меню '!H330+'меню '!H331</f>
        <v>132.8</v>
      </c>
      <c r="I29" s="268">
        <f>'меню '!H449+'меню '!H413+'меню '!H411+'меню '!H408+'меню '!H402+'меню '!H401+'меню '!H394+'меню '!H393+'меню '!H392+'меню '!H391</f>
        <v>206.2</v>
      </c>
      <c r="J29" s="268">
        <f>'меню '!H492+'меню '!H493+'меню '!H494+'меню '!H501+'меню '!H502+'меню '!H510+'меню '!H512+'меню '!H513+'меню '!H514+'меню '!H528</f>
        <v>348.5</v>
      </c>
      <c r="K29" s="268">
        <f>'меню '!H619+'меню '!H585+'меню '!H584+'меню '!H579+'меню '!H578+'меню '!H577+'меню '!H572+'меню '!H571+'меню '!H568+'меню '!H567</f>
        <v>251</v>
      </c>
      <c r="L29" s="268">
        <f>'меню '!H662+'меню '!H663+'меню '!H667+'меню '!H668+'меню '!H671+'меню '!H673+'меню '!H678+'меню '!H679+'меню '!H680+'меню '!H704+'меню '!H707+'меню '!H708+'меню '!H709</f>
        <v>382</v>
      </c>
      <c r="M29" s="268">
        <f>'меню '!H748+'меню '!H749+'меню '!H752+'меню '!H754+'меню '!H755+'меню '!H792+'меню '!H794+'меню '!H799</f>
        <v>174.9</v>
      </c>
      <c r="N29" s="268">
        <f>'меню '!H850+'меню '!H851+'меню '!H849+'меню '!H848+'меню '!H842</f>
        <v>74.4</v>
      </c>
      <c r="O29" s="196">
        <f t="shared" si="1"/>
        <v>2200</v>
      </c>
      <c r="P29" s="197">
        <f t="shared" si="2"/>
        <v>220</v>
      </c>
      <c r="Q29" s="201">
        <f t="shared" si="3"/>
        <v>0</v>
      </c>
      <c r="R29" s="173"/>
      <c r="S29" s="149"/>
      <c r="T29" s="149"/>
      <c r="U29" s="149"/>
      <c r="V29" s="149"/>
    </row>
    <row r="30" spans="1:22" ht="15.75" customHeight="1">
      <c r="A30" s="243" t="s">
        <v>437</v>
      </c>
      <c r="B30" s="194" t="s">
        <v>151</v>
      </c>
      <c r="C30" s="267">
        <v>120</v>
      </c>
      <c r="D30" s="195">
        <f>C30*10</f>
        <v>1200</v>
      </c>
      <c r="E30" s="268">
        <f>'меню '!F31+'меню '!F54</f>
        <v>96.2</v>
      </c>
      <c r="F30" s="268">
        <f>'меню '!F119+'меню '!F127+'меню '!F159</f>
        <v>107.5</v>
      </c>
      <c r="G30" s="268">
        <f>'меню '!F203+'меню '!F246</f>
        <v>52</v>
      </c>
      <c r="H30" s="268">
        <f>'меню '!F303+'меню '!F315+'меню '!F324</f>
        <v>119.2</v>
      </c>
      <c r="I30" s="268">
        <f>'меню '!F387+'меню '!F396+'меню '!F420</f>
        <v>163.4</v>
      </c>
      <c r="J30" s="268">
        <f>'меню '!F488+'меню '!F497+'меню '!F531</f>
        <v>157.5</v>
      </c>
      <c r="K30" s="268">
        <f>'меню '!F573+'меню '!F626</f>
        <v>110</v>
      </c>
      <c r="L30" s="268">
        <f>'меню '!F712</f>
        <v>92.4</v>
      </c>
      <c r="M30" s="268">
        <f>'меню '!F744+'меню '!F756+'меню '!F802</f>
        <v>179</v>
      </c>
      <c r="N30" s="268">
        <f>'меню '!F844+'меню '!F861</f>
        <v>122.4</v>
      </c>
      <c r="O30" s="196">
        <f t="shared" si="1"/>
        <v>1199.6</v>
      </c>
      <c r="P30" s="197">
        <f t="shared" si="2"/>
        <v>119.96</v>
      </c>
      <c r="Q30" s="201">
        <f t="shared" si="3"/>
        <v>0.40000000000009095</v>
      </c>
      <c r="R30" s="271"/>
      <c r="S30" s="149"/>
      <c r="T30" s="149"/>
      <c r="U30" s="149"/>
      <c r="V30" s="149"/>
    </row>
    <row r="31" spans="1:22" ht="15.75" customHeight="1">
      <c r="A31" s="244"/>
      <c r="B31" s="194" t="s">
        <v>152</v>
      </c>
      <c r="C31" s="267">
        <v>160</v>
      </c>
      <c r="D31" s="195">
        <f>C31*10</f>
        <v>1600</v>
      </c>
      <c r="E31" s="268">
        <f>'меню '!H56+'меню '!H31</f>
        <v>143</v>
      </c>
      <c r="F31" s="268">
        <f>'меню '!H160+'меню '!H130+'меню '!H121</f>
        <v>140.9</v>
      </c>
      <c r="G31" s="268">
        <f>'меню '!H246+'меню '!H202</f>
        <v>66.4</v>
      </c>
      <c r="H31" s="268">
        <f>'меню '!H327+'меню '!H318+'меню '!H306</f>
        <v>168</v>
      </c>
      <c r="I31" s="268">
        <f>'меню '!H387+'меню '!H396+'меню '!H420</f>
        <v>221.8</v>
      </c>
      <c r="J31" s="268">
        <f>'меню '!H531+'меню '!H500+'меню '!H488</f>
        <v>196</v>
      </c>
      <c r="K31" s="268">
        <f>'меню '!H629+'меню '!H576</f>
        <v>150</v>
      </c>
      <c r="L31" s="268">
        <f>'меню '!H712</f>
        <v>126</v>
      </c>
      <c r="M31" s="268">
        <f>'меню '!H803+'меню '!H759+'меню '!H747</f>
        <v>222</v>
      </c>
      <c r="N31" s="268">
        <f>'меню '!H861+'меню '!H845</f>
        <v>166</v>
      </c>
      <c r="O31" s="196">
        <f t="shared" si="1"/>
        <v>1600.1</v>
      </c>
      <c r="P31" s="197">
        <f t="shared" si="2"/>
        <v>160.01</v>
      </c>
      <c r="Q31" s="201">
        <f t="shared" si="3"/>
        <v>-0.09999999999990905</v>
      </c>
      <c r="R31" s="271"/>
      <c r="S31" s="149"/>
      <c r="T31" s="149"/>
      <c r="U31" s="149"/>
      <c r="V31" s="149"/>
    </row>
    <row r="32" spans="1:22" ht="15.75" customHeight="1">
      <c r="A32" s="243" t="s">
        <v>96</v>
      </c>
      <c r="B32" s="194" t="s">
        <v>151</v>
      </c>
      <c r="C32" s="267">
        <v>30</v>
      </c>
      <c r="D32" s="195">
        <f t="shared" si="0"/>
        <v>300</v>
      </c>
      <c r="E32" s="268">
        <v>25</v>
      </c>
      <c r="F32" s="268">
        <v>57</v>
      </c>
      <c r="G32" s="268">
        <v>78</v>
      </c>
      <c r="H32" s="268">
        <v>22</v>
      </c>
      <c r="I32" s="268">
        <v>22</v>
      </c>
      <c r="J32" s="268">
        <v>17</v>
      </c>
      <c r="K32" s="268">
        <v>34</v>
      </c>
      <c r="L32" s="268">
        <v>13</v>
      </c>
      <c r="M32" s="268">
        <v>19</v>
      </c>
      <c r="N32" s="268">
        <v>13</v>
      </c>
      <c r="O32" s="196">
        <f t="shared" si="1"/>
        <v>300</v>
      </c>
      <c r="P32" s="197">
        <f t="shared" si="2"/>
        <v>30</v>
      </c>
      <c r="Q32" s="269">
        <f t="shared" si="3"/>
        <v>0</v>
      </c>
      <c r="R32" s="271"/>
      <c r="S32" s="149"/>
      <c r="T32" s="149"/>
      <c r="U32" s="149"/>
      <c r="V32" s="149"/>
    </row>
    <row r="33" spans="1:22" ht="15.75" customHeight="1">
      <c r="A33" s="244"/>
      <c r="B33" s="194" t="s">
        <v>152</v>
      </c>
      <c r="C33" s="267">
        <v>43</v>
      </c>
      <c r="D33" s="195">
        <f t="shared" si="0"/>
        <v>430</v>
      </c>
      <c r="E33" s="268">
        <v>36</v>
      </c>
      <c r="F33" s="268">
        <v>78</v>
      </c>
      <c r="G33" s="268">
        <v>107</v>
      </c>
      <c r="H33" s="268">
        <v>30</v>
      </c>
      <c r="I33" s="268">
        <v>37</v>
      </c>
      <c r="J33" s="268">
        <v>25</v>
      </c>
      <c r="K33" s="268">
        <v>50</v>
      </c>
      <c r="L33" s="268">
        <v>20</v>
      </c>
      <c r="M33" s="268">
        <v>28</v>
      </c>
      <c r="N33" s="268">
        <v>19</v>
      </c>
      <c r="O33" s="196">
        <f t="shared" si="1"/>
        <v>430</v>
      </c>
      <c r="P33" s="197">
        <f t="shared" si="2"/>
        <v>43</v>
      </c>
      <c r="Q33" s="269">
        <f t="shared" si="3"/>
        <v>0</v>
      </c>
      <c r="R33" s="173"/>
      <c r="S33" s="149"/>
      <c r="T33" s="149"/>
      <c r="U33" s="149"/>
      <c r="V33" s="149"/>
    </row>
    <row r="34" spans="1:22" ht="15.75" customHeight="1">
      <c r="A34" s="243" t="s">
        <v>321</v>
      </c>
      <c r="B34" s="194" t="s">
        <v>151</v>
      </c>
      <c r="C34" s="267">
        <v>8</v>
      </c>
      <c r="D34" s="195">
        <f t="shared" si="0"/>
        <v>80</v>
      </c>
      <c r="E34" s="268">
        <v>0</v>
      </c>
      <c r="F34" s="268">
        <v>0</v>
      </c>
      <c r="G34" s="268">
        <v>12</v>
      </c>
      <c r="H34" s="268">
        <v>0</v>
      </c>
      <c r="I34" s="268">
        <v>34</v>
      </c>
      <c r="J34" s="268"/>
      <c r="K34" s="268"/>
      <c r="L34" s="268">
        <v>0</v>
      </c>
      <c r="M34" s="268">
        <v>34</v>
      </c>
      <c r="N34" s="268">
        <v>0</v>
      </c>
      <c r="O34" s="196">
        <f t="shared" si="1"/>
        <v>80</v>
      </c>
      <c r="P34" s="197">
        <f t="shared" si="2"/>
        <v>8</v>
      </c>
      <c r="Q34" s="201">
        <f t="shared" si="3"/>
        <v>0</v>
      </c>
      <c r="R34" s="271"/>
      <c r="S34" s="149"/>
      <c r="T34" s="149"/>
      <c r="U34" s="149"/>
      <c r="V34" s="149"/>
    </row>
    <row r="35" spans="1:22" ht="15.75" customHeight="1">
      <c r="A35" s="244"/>
      <c r="B35" s="194" t="s">
        <v>152</v>
      </c>
      <c r="C35" s="267">
        <v>12</v>
      </c>
      <c r="D35" s="195">
        <f t="shared" si="0"/>
        <v>120</v>
      </c>
      <c r="E35" s="268">
        <v>0</v>
      </c>
      <c r="F35" s="268">
        <v>0</v>
      </c>
      <c r="G35" s="268">
        <v>18</v>
      </c>
      <c r="H35" s="268">
        <v>0</v>
      </c>
      <c r="I35" s="268">
        <v>51</v>
      </c>
      <c r="J35" s="268"/>
      <c r="K35" s="268"/>
      <c r="L35" s="268">
        <v>0</v>
      </c>
      <c r="M35" s="268">
        <v>51</v>
      </c>
      <c r="N35" s="268">
        <v>0</v>
      </c>
      <c r="O35" s="196">
        <f t="shared" si="1"/>
        <v>120</v>
      </c>
      <c r="P35" s="197">
        <f t="shared" si="2"/>
        <v>12</v>
      </c>
      <c r="Q35" s="201">
        <f t="shared" si="3"/>
        <v>0</v>
      </c>
      <c r="R35" s="271"/>
      <c r="S35" s="149"/>
      <c r="T35" s="149"/>
      <c r="U35" s="149"/>
      <c r="V35" s="149"/>
    </row>
    <row r="36" spans="1:22" ht="15.75" customHeight="1">
      <c r="A36" s="243" t="s">
        <v>41</v>
      </c>
      <c r="B36" s="194" t="s">
        <v>151</v>
      </c>
      <c r="C36" s="267">
        <v>9</v>
      </c>
      <c r="D36" s="195">
        <f t="shared" si="0"/>
        <v>90</v>
      </c>
      <c r="E36" s="268">
        <v>2</v>
      </c>
      <c r="F36" s="268">
        <v>15</v>
      </c>
      <c r="G36" s="268">
        <v>0</v>
      </c>
      <c r="H36" s="268">
        <v>22</v>
      </c>
      <c r="I36" s="268"/>
      <c r="J36" s="268">
        <v>15</v>
      </c>
      <c r="K36" s="268">
        <v>18</v>
      </c>
      <c r="L36" s="268"/>
      <c r="M36" s="268"/>
      <c r="N36" s="268">
        <v>18</v>
      </c>
      <c r="O36" s="196">
        <f aca="true" t="shared" si="4" ref="O36:O59">SUM(E36:N36)</f>
        <v>90</v>
      </c>
      <c r="P36" s="197">
        <f aca="true" t="shared" si="5" ref="P36:P59">SUM(E36:N36)/10</f>
        <v>9</v>
      </c>
      <c r="Q36" s="201">
        <f aca="true" t="shared" si="6" ref="Q36:Q59">D36-O36</f>
        <v>0</v>
      </c>
      <c r="R36" s="271"/>
      <c r="S36" s="149"/>
      <c r="T36" s="149"/>
      <c r="U36" s="149"/>
      <c r="V36" s="149"/>
    </row>
    <row r="37" spans="1:22" ht="15.75" customHeight="1">
      <c r="A37" s="244"/>
      <c r="B37" s="194" t="s">
        <v>152</v>
      </c>
      <c r="C37" s="267">
        <v>11</v>
      </c>
      <c r="D37" s="195">
        <f t="shared" si="0"/>
        <v>110</v>
      </c>
      <c r="E37" s="268">
        <v>2</v>
      </c>
      <c r="F37" s="268">
        <v>20</v>
      </c>
      <c r="G37" s="268">
        <v>0</v>
      </c>
      <c r="H37" s="268">
        <v>28</v>
      </c>
      <c r="I37" s="268"/>
      <c r="J37" s="268">
        <v>20</v>
      </c>
      <c r="K37" s="268">
        <v>20</v>
      </c>
      <c r="L37" s="268"/>
      <c r="M37" s="268"/>
      <c r="N37" s="268">
        <v>20</v>
      </c>
      <c r="O37" s="196">
        <f t="shared" si="4"/>
        <v>110</v>
      </c>
      <c r="P37" s="197">
        <f t="shared" si="5"/>
        <v>11</v>
      </c>
      <c r="Q37" s="201">
        <f t="shared" si="6"/>
        <v>0</v>
      </c>
      <c r="R37" s="149"/>
      <c r="S37" s="149"/>
      <c r="T37" s="149"/>
      <c r="U37" s="149"/>
      <c r="V37" s="149"/>
    </row>
    <row r="38" spans="1:22" ht="15.75" customHeight="1">
      <c r="A38" s="241" t="s">
        <v>29</v>
      </c>
      <c r="B38" s="194" t="s">
        <v>151</v>
      </c>
      <c r="C38" s="267">
        <v>95</v>
      </c>
      <c r="D38" s="195">
        <f t="shared" si="0"/>
        <v>950</v>
      </c>
      <c r="E38" s="268">
        <v>95.8</v>
      </c>
      <c r="F38" s="268">
        <v>95</v>
      </c>
      <c r="G38" s="268">
        <v>80</v>
      </c>
      <c r="H38" s="268">
        <v>77</v>
      </c>
      <c r="I38" s="268">
        <v>98.8</v>
      </c>
      <c r="J38" s="268">
        <v>107</v>
      </c>
      <c r="K38" s="268">
        <v>105</v>
      </c>
      <c r="L38" s="268">
        <v>118.8</v>
      </c>
      <c r="M38" s="268">
        <v>90</v>
      </c>
      <c r="N38" s="268">
        <v>80</v>
      </c>
      <c r="O38" s="196">
        <f t="shared" si="4"/>
        <v>947.4</v>
      </c>
      <c r="P38" s="197">
        <f t="shared" si="5"/>
        <v>94.74</v>
      </c>
      <c r="Q38" s="272">
        <f t="shared" si="6"/>
        <v>2.6000000000000227</v>
      </c>
      <c r="R38" s="149"/>
      <c r="S38" s="149"/>
      <c r="T38" s="149"/>
      <c r="U38" s="149"/>
      <c r="V38" s="149"/>
    </row>
    <row r="39" spans="1:22" ht="15.75" customHeight="1">
      <c r="A39" s="242"/>
      <c r="B39" s="194" t="s">
        <v>152</v>
      </c>
      <c r="C39" s="267">
        <v>100</v>
      </c>
      <c r="D39" s="195">
        <f t="shared" si="0"/>
        <v>1000</v>
      </c>
      <c r="E39" s="268">
        <v>102</v>
      </c>
      <c r="F39" s="268">
        <v>100</v>
      </c>
      <c r="G39" s="268">
        <v>90</v>
      </c>
      <c r="H39" s="268">
        <v>77</v>
      </c>
      <c r="I39" s="268">
        <v>105</v>
      </c>
      <c r="J39" s="268">
        <v>107</v>
      </c>
      <c r="K39" s="268">
        <v>105</v>
      </c>
      <c r="L39" s="268">
        <v>125</v>
      </c>
      <c r="M39" s="268">
        <v>100</v>
      </c>
      <c r="N39" s="268">
        <v>90</v>
      </c>
      <c r="O39" s="196">
        <f t="shared" si="4"/>
        <v>1001</v>
      </c>
      <c r="P39" s="197">
        <f t="shared" si="5"/>
        <v>100.1</v>
      </c>
      <c r="Q39" s="272">
        <f t="shared" si="6"/>
        <v>-1</v>
      </c>
      <c r="R39" s="149"/>
      <c r="S39" s="149"/>
      <c r="T39" s="149"/>
      <c r="U39" s="149"/>
      <c r="V39" s="149"/>
    </row>
    <row r="40" spans="1:22" ht="15.75" customHeight="1">
      <c r="A40" s="241" t="s">
        <v>66</v>
      </c>
      <c r="B40" s="194" t="s">
        <v>151</v>
      </c>
      <c r="C40" s="267">
        <v>25</v>
      </c>
      <c r="D40" s="195">
        <f t="shared" si="0"/>
        <v>250</v>
      </c>
      <c r="E40" s="268">
        <f>'меню '!E51+'меню '!E76+'меню '!E66</f>
        <v>42.3</v>
      </c>
      <c r="F40" s="268">
        <v>1.5</v>
      </c>
      <c r="G40" s="268">
        <f>'меню '!E212+'меню '!E218+'меню '!E222+'меню '!E236+'меню '!E242</f>
        <v>48.8</v>
      </c>
      <c r="H40" s="268">
        <v>2</v>
      </c>
      <c r="I40" s="268">
        <f>'меню '!E417+'меню '!E436+'меню '!E442</f>
        <v>29.5</v>
      </c>
      <c r="J40" s="268">
        <v>3.6</v>
      </c>
      <c r="K40" s="268">
        <f>'меню '!E593+'меню '!E605+'меню '!E611+'меню '!E632</f>
        <v>36.8</v>
      </c>
      <c r="L40" s="268">
        <f>'меню '!E690+'меню '!E696</f>
        <v>29.2</v>
      </c>
      <c r="M40" s="268">
        <f>'меню '!E771+'меню '!E782+'меню '!E788+'меню '!E813</f>
        <v>32.3</v>
      </c>
      <c r="N40" s="268">
        <f>'меню '!E857+'меню '!E880</f>
        <v>24</v>
      </c>
      <c r="O40" s="196">
        <f t="shared" si="4"/>
        <v>250</v>
      </c>
      <c r="P40" s="197">
        <f t="shared" si="5"/>
        <v>25</v>
      </c>
      <c r="Q40" s="201">
        <f t="shared" si="6"/>
        <v>0</v>
      </c>
      <c r="R40" s="149"/>
      <c r="S40" s="149"/>
      <c r="T40" s="149"/>
      <c r="U40" s="149"/>
      <c r="V40" s="149"/>
    </row>
    <row r="41" spans="1:22" ht="15.75" customHeight="1">
      <c r="A41" s="242"/>
      <c r="B41" s="194" t="s">
        <v>152</v>
      </c>
      <c r="C41" s="267">
        <v>29</v>
      </c>
      <c r="D41" s="195">
        <f t="shared" si="0"/>
        <v>290</v>
      </c>
      <c r="E41" s="268">
        <f>'меню '!G76+'меню '!H66+'меню '!H51</f>
        <v>46.7</v>
      </c>
      <c r="F41" s="268">
        <v>1.5</v>
      </c>
      <c r="G41" s="268">
        <f>'меню '!H242+'меню '!H236+'меню '!H222+'меню '!H218+'меню '!H212</f>
        <v>58.3</v>
      </c>
      <c r="H41" s="268">
        <v>2</v>
      </c>
      <c r="I41" s="268">
        <f>'меню '!G442+'меню '!G436+'меню '!G417</f>
        <v>34.699999999999996</v>
      </c>
      <c r="J41" s="268">
        <v>4.8</v>
      </c>
      <c r="K41" s="268">
        <f>'меню '!G632+'меню '!G611+'меню '!G605+'меню '!G593</f>
        <v>42.3</v>
      </c>
      <c r="L41" s="268">
        <f>'меню '!G696+'меню '!G690</f>
        <v>34.4</v>
      </c>
      <c r="M41" s="268">
        <f>'меню '!G813+'меню '!G788+'меню '!G782</f>
        <v>35.3</v>
      </c>
      <c r="N41" s="268">
        <f>'меню '!G880+'меню '!G857</f>
        <v>30</v>
      </c>
      <c r="O41" s="196">
        <f t="shared" si="4"/>
        <v>290</v>
      </c>
      <c r="P41" s="197">
        <f t="shared" si="5"/>
        <v>29</v>
      </c>
      <c r="Q41" s="201">
        <f t="shared" si="6"/>
        <v>0</v>
      </c>
      <c r="R41" s="149"/>
      <c r="S41" s="149"/>
      <c r="T41" s="149"/>
      <c r="U41" s="149"/>
      <c r="V41" s="149"/>
    </row>
    <row r="42" spans="1:22" ht="15.75" customHeight="1">
      <c r="A42" s="243" t="s">
        <v>137</v>
      </c>
      <c r="B42" s="194" t="s">
        <v>151</v>
      </c>
      <c r="C42" s="267">
        <v>12</v>
      </c>
      <c r="D42" s="195">
        <f t="shared" si="0"/>
        <v>120</v>
      </c>
      <c r="E42" s="268">
        <v>25</v>
      </c>
      <c r="F42" s="268">
        <v>15</v>
      </c>
      <c r="G42" s="268"/>
      <c r="H42" s="268">
        <v>15</v>
      </c>
      <c r="I42" s="268">
        <v>15</v>
      </c>
      <c r="J42" s="268">
        <v>17.5</v>
      </c>
      <c r="K42" s="268"/>
      <c r="L42" s="268">
        <v>15</v>
      </c>
      <c r="M42" s="268"/>
      <c r="N42" s="268">
        <v>17.5</v>
      </c>
      <c r="O42" s="196">
        <f t="shared" si="4"/>
        <v>120</v>
      </c>
      <c r="P42" s="197">
        <f t="shared" si="5"/>
        <v>12</v>
      </c>
      <c r="Q42" s="201">
        <f t="shared" si="6"/>
        <v>0</v>
      </c>
      <c r="R42" s="273"/>
      <c r="S42" s="273"/>
      <c r="T42" s="273"/>
      <c r="U42" s="273"/>
      <c r="V42" s="273"/>
    </row>
    <row r="43" spans="1:22" ht="15.75" customHeight="1">
      <c r="A43" s="244"/>
      <c r="B43" s="194" t="s">
        <v>152</v>
      </c>
      <c r="C43" s="267">
        <v>20</v>
      </c>
      <c r="D43" s="195">
        <f t="shared" si="0"/>
        <v>200</v>
      </c>
      <c r="E43" s="268">
        <v>30</v>
      </c>
      <c r="F43" s="268">
        <v>33</v>
      </c>
      <c r="G43" s="268"/>
      <c r="H43" s="268">
        <v>33</v>
      </c>
      <c r="I43" s="268">
        <v>20</v>
      </c>
      <c r="J43" s="268">
        <v>30</v>
      </c>
      <c r="K43" s="268"/>
      <c r="L43" s="268">
        <v>20</v>
      </c>
      <c r="M43" s="268"/>
      <c r="N43" s="268">
        <v>33</v>
      </c>
      <c r="O43" s="196">
        <f t="shared" si="4"/>
        <v>199</v>
      </c>
      <c r="P43" s="197">
        <f t="shared" si="5"/>
        <v>19.9</v>
      </c>
      <c r="Q43" s="201">
        <f t="shared" si="6"/>
        <v>1</v>
      </c>
      <c r="R43" s="149"/>
      <c r="S43" s="149"/>
      <c r="T43" s="149"/>
      <c r="U43" s="149"/>
      <c r="V43" s="149"/>
    </row>
    <row r="44" spans="1:22" ht="15.75" customHeight="1">
      <c r="A44" s="286" t="s">
        <v>293</v>
      </c>
      <c r="B44" s="194" t="s">
        <v>151</v>
      </c>
      <c r="C44" s="267">
        <v>1</v>
      </c>
      <c r="D44" s="195">
        <f t="shared" si="0"/>
        <v>10</v>
      </c>
      <c r="E44" s="268"/>
      <c r="F44" s="268">
        <v>1.6</v>
      </c>
      <c r="G44" s="268"/>
      <c r="H44" s="268">
        <v>1.6</v>
      </c>
      <c r="I44" s="268">
        <v>1.6</v>
      </c>
      <c r="J44" s="268"/>
      <c r="K44" s="268">
        <v>1.6</v>
      </c>
      <c r="L44" s="268">
        <v>1.6</v>
      </c>
      <c r="M44" s="268"/>
      <c r="N44" s="268">
        <v>1.6</v>
      </c>
      <c r="O44" s="196">
        <f t="shared" si="4"/>
        <v>9.6</v>
      </c>
      <c r="P44" s="197">
        <f t="shared" si="5"/>
        <v>0.96</v>
      </c>
      <c r="Q44" s="201">
        <f t="shared" si="6"/>
        <v>0.40000000000000036</v>
      </c>
      <c r="R44" s="149"/>
      <c r="S44" s="149" t="s">
        <v>561</v>
      </c>
      <c r="T44" s="149"/>
      <c r="U44" s="149"/>
      <c r="V44" s="149"/>
    </row>
    <row r="45" spans="1:22" ht="15.75" customHeight="1">
      <c r="A45" s="287"/>
      <c r="B45" s="194" t="s">
        <v>152</v>
      </c>
      <c r="C45" s="267">
        <v>1.2</v>
      </c>
      <c r="D45" s="195">
        <f t="shared" si="0"/>
        <v>12</v>
      </c>
      <c r="E45" s="268"/>
      <c r="F45" s="268">
        <v>2</v>
      </c>
      <c r="G45" s="268"/>
      <c r="H45" s="268">
        <v>2</v>
      </c>
      <c r="I45" s="268">
        <v>2</v>
      </c>
      <c r="J45" s="268"/>
      <c r="K45" s="268">
        <v>2</v>
      </c>
      <c r="L45" s="268">
        <v>2</v>
      </c>
      <c r="M45" s="268"/>
      <c r="N45" s="268">
        <v>2</v>
      </c>
      <c r="O45" s="196">
        <f t="shared" si="4"/>
        <v>12</v>
      </c>
      <c r="P45" s="197">
        <f t="shared" si="5"/>
        <v>1.2</v>
      </c>
      <c r="Q45" s="201">
        <f t="shared" si="6"/>
        <v>0</v>
      </c>
      <c r="R45" s="149"/>
      <c r="S45" s="149"/>
      <c r="T45" s="149"/>
      <c r="U45" s="149"/>
      <c r="V45" s="149"/>
    </row>
    <row r="46" spans="1:22" ht="15.75" customHeight="1">
      <c r="A46" s="241" t="s">
        <v>47</v>
      </c>
      <c r="B46" s="194" t="s">
        <v>151</v>
      </c>
      <c r="C46" s="267">
        <v>0.5</v>
      </c>
      <c r="D46" s="195">
        <f t="shared" si="0"/>
        <v>5</v>
      </c>
      <c r="E46" s="268"/>
      <c r="F46" s="268"/>
      <c r="G46" s="268">
        <v>2.5</v>
      </c>
      <c r="H46" s="268"/>
      <c r="I46" s="268"/>
      <c r="J46" s="268"/>
      <c r="K46" s="268"/>
      <c r="L46" s="268"/>
      <c r="M46" s="268">
        <v>2.5</v>
      </c>
      <c r="N46" s="268"/>
      <c r="O46" s="196">
        <f t="shared" si="4"/>
        <v>5</v>
      </c>
      <c r="P46" s="197">
        <f t="shared" si="5"/>
        <v>0.5</v>
      </c>
      <c r="Q46" s="201">
        <f t="shared" si="6"/>
        <v>0</v>
      </c>
      <c r="R46" s="149"/>
      <c r="S46" s="149"/>
      <c r="T46" s="149"/>
      <c r="U46" s="149"/>
      <c r="V46" s="149"/>
    </row>
    <row r="47" spans="1:22" ht="15.75" customHeight="1">
      <c r="A47" s="242"/>
      <c r="B47" s="194" t="s">
        <v>152</v>
      </c>
      <c r="C47" s="267">
        <v>0.6</v>
      </c>
      <c r="D47" s="195">
        <f t="shared" si="0"/>
        <v>6</v>
      </c>
      <c r="E47" s="268"/>
      <c r="F47" s="268"/>
      <c r="G47" s="268">
        <v>3</v>
      </c>
      <c r="H47" s="268"/>
      <c r="I47" s="268"/>
      <c r="J47" s="268"/>
      <c r="K47" s="268"/>
      <c r="L47" s="268"/>
      <c r="M47" s="268">
        <v>3</v>
      </c>
      <c r="N47" s="268"/>
      <c r="O47" s="196">
        <f t="shared" si="4"/>
        <v>6</v>
      </c>
      <c r="P47" s="197">
        <f t="shared" si="5"/>
        <v>0.6</v>
      </c>
      <c r="Q47" s="201">
        <f t="shared" si="6"/>
        <v>0</v>
      </c>
      <c r="R47" s="149"/>
      <c r="S47" s="149"/>
      <c r="T47" s="149"/>
      <c r="U47" s="149"/>
      <c r="V47" s="149"/>
    </row>
    <row r="48" spans="1:22" ht="15.75" customHeight="1">
      <c r="A48" s="241" t="s">
        <v>35</v>
      </c>
      <c r="B48" s="194" t="s">
        <v>151</v>
      </c>
      <c r="C48" s="267">
        <v>0.5</v>
      </c>
      <c r="D48" s="195">
        <f t="shared" si="0"/>
        <v>5</v>
      </c>
      <c r="E48" s="268">
        <v>1</v>
      </c>
      <c r="F48" s="268">
        <v>0.5</v>
      </c>
      <c r="G48" s="268">
        <v>0.5</v>
      </c>
      <c r="H48" s="268">
        <v>0.5</v>
      </c>
      <c r="I48" s="268"/>
      <c r="J48" s="268">
        <v>1</v>
      </c>
      <c r="K48" s="268">
        <v>0.5</v>
      </c>
      <c r="L48" s="268">
        <v>0.5</v>
      </c>
      <c r="M48" s="268"/>
      <c r="N48" s="268">
        <v>0.5</v>
      </c>
      <c r="O48" s="196">
        <f t="shared" si="4"/>
        <v>5</v>
      </c>
      <c r="P48" s="197">
        <f t="shared" si="5"/>
        <v>0.5</v>
      </c>
      <c r="Q48" s="201">
        <f t="shared" si="6"/>
        <v>0</v>
      </c>
      <c r="R48" s="149"/>
      <c r="S48" s="149"/>
      <c r="T48" s="149"/>
      <c r="U48" s="149"/>
      <c r="V48" s="149"/>
    </row>
    <row r="49" spans="1:22" ht="15.75" customHeight="1">
      <c r="A49" s="242"/>
      <c r="B49" s="194" t="s">
        <v>152</v>
      </c>
      <c r="C49" s="267">
        <v>0.6</v>
      </c>
      <c r="D49" s="195">
        <f t="shared" si="0"/>
        <v>6</v>
      </c>
      <c r="E49" s="268">
        <v>1.2</v>
      </c>
      <c r="F49" s="268">
        <v>0.6</v>
      </c>
      <c r="G49" s="268">
        <v>0.6</v>
      </c>
      <c r="H49" s="268">
        <v>0.6</v>
      </c>
      <c r="I49" s="268"/>
      <c r="J49" s="268">
        <v>1.2</v>
      </c>
      <c r="K49" s="268">
        <v>0.6</v>
      </c>
      <c r="L49" s="268">
        <v>0.6</v>
      </c>
      <c r="M49" s="268"/>
      <c r="N49" s="268">
        <v>0.6</v>
      </c>
      <c r="O49" s="196">
        <f t="shared" si="4"/>
        <v>5.999999999999999</v>
      </c>
      <c r="P49" s="197">
        <f t="shared" si="5"/>
        <v>0.5999999999999999</v>
      </c>
      <c r="Q49" s="201">
        <f t="shared" si="6"/>
        <v>0</v>
      </c>
      <c r="R49" s="149"/>
      <c r="S49" s="149"/>
      <c r="T49" s="149"/>
      <c r="U49" s="149"/>
      <c r="V49" s="149"/>
    </row>
    <row r="50" spans="1:22" ht="15.75" customHeight="1">
      <c r="A50" s="241" t="s">
        <v>42</v>
      </c>
      <c r="B50" s="194" t="s">
        <v>151</v>
      </c>
      <c r="C50" s="267">
        <v>100</v>
      </c>
      <c r="D50" s="195">
        <f t="shared" si="0"/>
        <v>1000</v>
      </c>
      <c r="E50" s="268">
        <v>100</v>
      </c>
      <c r="F50" s="268">
        <v>0</v>
      </c>
      <c r="G50" s="268">
        <v>100</v>
      </c>
      <c r="H50" s="268">
        <v>100</v>
      </c>
      <c r="I50" s="268">
        <v>130</v>
      </c>
      <c r="J50" s="268">
        <v>100</v>
      </c>
      <c r="K50" s="268">
        <v>135</v>
      </c>
      <c r="L50" s="268">
        <v>100</v>
      </c>
      <c r="M50" s="268">
        <v>135</v>
      </c>
      <c r="N50" s="268">
        <v>100</v>
      </c>
      <c r="O50" s="196">
        <f t="shared" si="4"/>
        <v>1000</v>
      </c>
      <c r="P50" s="197">
        <f t="shared" si="5"/>
        <v>100</v>
      </c>
      <c r="Q50" s="201">
        <f t="shared" si="6"/>
        <v>0</v>
      </c>
      <c r="R50" s="149"/>
      <c r="S50" s="149"/>
      <c r="T50" s="149"/>
      <c r="U50" s="149"/>
      <c r="V50" s="149"/>
    </row>
    <row r="51" spans="1:22" ht="15.75" customHeight="1">
      <c r="A51" s="242"/>
      <c r="B51" s="194" t="s">
        <v>152</v>
      </c>
      <c r="C51" s="267">
        <v>100</v>
      </c>
      <c r="D51" s="195">
        <f t="shared" si="0"/>
        <v>1000</v>
      </c>
      <c r="E51" s="268">
        <v>100</v>
      </c>
      <c r="F51" s="268">
        <v>0</v>
      </c>
      <c r="G51" s="268">
        <v>100</v>
      </c>
      <c r="H51" s="268">
        <v>100</v>
      </c>
      <c r="I51" s="268">
        <v>200</v>
      </c>
      <c r="J51" s="268">
        <v>100</v>
      </c>
      <c r="K51" s="268">
        <v>0</v>
      </c>
      <c r="L51" s="268">
        <v>100</v>
      </c>
      <c r="M51" s="268">
        <v>200</v>
      </c>
      <c r="N51" s="268">
        <v>100</v>
      </c>
      <c r="O51" s="196">
        <f t="shared" si="4"/>
        <v>1000</v>
      </c>
      <c r="P51" s="197">
        <f t="shared" si="5"/>
        <v>100</v>
      </c>
      <c r="Q51" s="201">
        <f t="shared" si="6"/>
        <v>0</v>
      </c>
      <c r="R51" s="149"/>
      <c r="S51" s="149"/>
      <c r="T51" s="149"/>
      <c r="U51" s="149"/>
      <c r="V51" s="149"/>
    </row>
    <row r="52" spans="1:22" ht="15.75" customHeight="1">
      <c r="A52" s="241" t="s">
        <v>26</v>
      </c>
      <c r="B52" s="194" t="s">
        <v>151</v>
      </c>
      <c r="C52" s="267">
        <v>0.4</v>
      </c>
      <c r="D52" s="195">
        <f t="shared" si="0"/>
        <v>4</v>
      </c>
      <c r="E52" s="268">
        <v>0.7</v>
      </c>
      <c r="F52" s="268"/>
      <c r="G52" s="268">
        <v>0.7</v>
      </c>
      <c r="H52" s="268"/>
      <c r="I52" s="268">
        <v>0.7</v>
      </c>
      <c r="J52" s="268"/>
      <c r="K52" s="268">
        <v>0.7</v>
      </c>
      <c r="L52" s="268">
        <v>0.7</v>
      </c>
      <c r="M52" s="268">
        <v>0.7</v>
      </c>
      <c r="N52" s="268"/>
      <c r="O52" s="196">
        <f t="shared" si="4"/>
        <v>4.2</v>
      </c>
      <c r="P52" s="197">
        <f t="shared" si="5"/>
        <v>0.42000000000000004</v>
      </c>
      <c r="Q52" s="201">
        <f t="shared" si="6"/>
        <v>-0.20000000000000018</v>
      </c>
      <c r="R52" s="149"/>
      <c r="S52" s="149"/>
      <c r="T52" s="149"/>
      <c r="U52" s="149"/>
      <c r="V52" s="149"/>
    </row>
    <row r="53" spans="1:22" ht="15.75" customHeight="1">
      <c r="A53" s="242"/>
      <c r="B53" s="194" t="s">
        <v>152</v>
      </c>
      <c r="C53" s="267">
        <v>0.5</v>
      </c>
      <c r="D53" s="195">
        <f t="shared" si="0"/>
        <v>5</v>
      </c>
      <c r="E53" s="268">
        <v>0.9</v>
      </c>
      <c r="F53" s="268"/>
      <c r="G53" s="268">
        <v>0.9</v>
      </c>
      <c r="H53" s="268"/>
      <c r="I53" s="268">
        <v>0.9</v>
      </c>
      <c r="J53" s="268"/>
      <c r="K53" s="268">
        <v>0.9</v>
      </c>
      <c r="L53" s="268">
        <v>0.9</v>
      </c>
      <c r="M53" s="268">
        <v>0.9</v>
      </c>
      <c r="N53" s="268"/>
      <c r="O53" s="196">
        <f t="shared" si="4"/>
        <v>5.4</v>
      </c>
      <c r="P53" s="197">
        <f t="shared" si="5"/>
        <v>0.54</v>
      </c>
      <c r="Q53" s="201">
        <f t="shared" si="6"/>
        <v>-0.40000000000000036</v>
      </c>
      <c r="R53" s="149"/>
      <c r="S53" s="149"/>
      <c r="T53" s="149"/>
      <c r="U53" s="149"/>
      <c r="V53" s="149"/>
    </row>
    <row r="54" spans="1:22" ht="15.75" customHeight="1">
      <c r="A54" s="243" t="s">
        <v>22</v>
      </c>
      <c r="B54" s="194" t="s">
        <v>151</v>
      </c>
      <c r="C54" s="267">
        <v>40</v>
      </c>
      <c r="D54" s="195">
        <f t="shared" si="0"/>
        <v>400</v>
      </c>
      <c r="E54" s="268">
        <v>40</v>
      </c>
      <c r="F54" s="268">
        <v>40</v>
      </c>
      <c r="G54" s="268">
        <v>40</v>
      </c>
      <c r="H54" s="268">
        <v>40</v>
      </c>
      <c r="I54" s="268">
        <v>40</v>
      </c>
      <c r="J54" s="268">
        <v>40</v>
      </c>
      <c r="K54" s="268">
        <v>40</v>
      </c>
      <c r="L54" s="268">
        <v>40</v>
      </c>
      <c r="M54" s="268">
        <v>40</v>
      </c>
      <c r="N54" s="268">
        <v>40</v>
      </c>
      <c r="O54" s="196">
        <f t="shared" si="4"/>
        <v>400</v>
      </c>
      <c r="P54" s="197">
        <f t="shared" si="5"/>
        <v>40</v>
      </c>
      <c r="Q54" s="201">
        <f t="shared" si="6"/>
        <v>0</v>
      </c>
      <c r="R54" s="149"/>
      <c r="S54" s="149"/>
      <c r="T54" s="149"/>
      <c r="U54" s="149"/>
      <c r="V54" s="149"/>
    </row>
    <row r="55" spans="1:22" ht="15.75" customHeight="1">
      <c r="A55" s="244"/>
      <c r="B55" s="194" t="s">
        <v>152</v>
      </c>
      <c r="C55" s="267">
        <v>50</v>
      </c>
      <c r="D55" s="195">
        <f t="shared" si="0"/>
        <v>500</v>
      </c>
      <c r="E55" s="268">
        <v>50</v>
      </c>
      <c r="F55" s="268">
        <v>50</v>
      </c>
      <c r="G55" s="268">
        <v>50</v>
      </c>
      <c r="H55" s="268">
        <v>50</v>
      </c>
      <c r="I55" s="268">
        <v>50</v>
      </c>
      <c r="J55" s="268">
        <v>50</v>
      </c>
      <c r="K55" s="268">
        <v>50</v>
      </c>
      <c r="L55" s="268">
        <v>50</v>
      </c>
      <c r="M55" s="268">
        <v>50</v>
      </c>
      <c r="N55" s="268">
        <v>50</v>
      </c>
      <c r="O55" s="196">
        <f t="shared" si="4"/>
        <v>500</v>
      </c>
      <c r="P55" s="197">
        <f t="shared" si="5"/>
        <v>50</v>
      </c>
      <c r="Q55" s="201">
        <f t="shared" si="6"/>
        <v>0</v>
      </c>
      <c r="R55" s="149"/>
      <c r="S55" s="149"/>
      <c r="T55" s="149"/>
      <c r="U55" s="149"/>
      <c r="V55" s="149"/>
    </row>
    <row r="56" spans="1:22" ht="15.75" customHeight="1">
      <c r="A56" s="243" t="s">
        <v>44</v>
      </c>
      <c r="B56" s="194" t="s">
        <v>151</v>
      </c>
      <c r="C56" s="267">
        <v>60</v>
      </c>
      <c r="D56" s="195">
        <f t="shared" si="0"/>
        <v>600</v>
      </c>
      <c r="E56" s="268">
        <v>61</v>
      </c>
      <c r="F56" s="268">
        <v>60</v>
      </c>
      <c r="G56" s="268">
        <v>54.5</v>
      </c>
      <c r="H56" s="268">
        <v>53.7</v>
      </c>
      <c r="I56" s="268">
        <v>73.1</v>
      </c>
      <c r="J56" s="268">
        <v>60</v>
      </c>
      <c r="K56" s="268">
        <v>63.1</v>
      </c>
      <c r="L56" s="268">
        <v>55.5</v>
      </c>
      <c r="M56" s="268">
        <v>67</v>
      </c>
      <c r="N56" s="268">
        <v>45</v>
      </c>
      <c r="O56" s="196">
        <f t="shared" si="4"/>
        <v>592.9</v>
      </c>
      <c r="P56" s="197">
        <f t="shared" si="5"/>
        <v>59.29</v>
      </c>
      <c r="Q56" s="201">
        <f t="shared" si="6"/>
        <v>7.100000000000023</v>
      </c>
      <c r="R56" s="149"/>
      <c r="S56" s="149"/>
      <c r="T56" s="149"/>
      <c r="U56" s="149"/>
      <c r="V56" s="149"/>
    </row>
    <row r="57" spans="1:22" ht="15.75" customHeight="1">
      <c r="A57" s="244"/>
      <c r="B57" s="194" t="s">
        <v>152</v>
      </c>
      <c r="C57" s="267">
        <v>80</v>
      </c>
      <c r="D57" s="195">
        <f t="shared" si="0"/>
        <v>800</v>
      </c>
      <c r="E57" s="268">
        <v>83</v>
      </c>
      <c r="F57" s="268">
        <v>80</v>
      </c>
      <c r="G57" s="268">
        <v>76</v>
      </c>
      <c r="H57" s="268">
        <v>75</v>
      </c>
      <c r="I57" s="268">
        <v>88.1</v>
      </c>
      <c r="J57" s="268">
        <v>75</v>
      </c>
      <c r="K57" s="268">
        <v>83.1</v>
      </c>
      <c r="L57" s="268">
        <v>75</v>
      </c>
      <c r="M57" s="268">
        <v>88</v>
      </c>
      <c r="N57" s="268">
        <v>65</v>
      </c>
      <c r="O57" s="196">
        <f t="shared" si="4"/>
        <v>788.2</v>
      </c>
      <c r="P57" s="197">
        <f t="shared" si="5"/>
        <v>78.82000000000001</v>
      </c>
      <c r="Q57" s="201">
        <f t="shared" si="6"/>
        <v>11.799999999999955</v>
      </c>
      <c r="R57" s="149"/>
      <c r="S57" s="149"/>
      <c r="T57" s="149"/>
      <c r="U57" s="149"/>
      <c r="V57" s="149"/>
    </row>
    <row r="58" spans="1:22" ht="15.75" customHeight="1">
      <c r="A58" s="243" t="s">
        <v>242</v>
      </c>
      <c r="B58" s="194" t="s">
        <v>151</v>
      </c>
      <c r="C58" s="267">
        <v>2</v>
      </c>
      <c r="D58" s="195">
        <f t="shared" si="0"/>
        <v>20</v>
      </c>
      <c r="E58" s="268">
        <v>4.5</v>
      </c>
      <c r="F58" s="268"/>
      <c r="G58" s="268">
        <v>0.9</v>
      </c>
      <c r="H58" s="268"/>
      <c r="I58" s="268">
        <v>5.4</v>
      </c>
      <c r="J58" s="268"/>
      <c r="K58" s="268"/>
      <c r="L58" s="268">
        <v>4.5</v>
      </c>
      <c r="M58" s="268"/>
      <c r="N58" s="268"/>
      <c r="O58" s="196">
        <f t="shared" si="4"/>
        <v>15.3</v>
      </c>
      <c r="P58" s="197">
        <f t="shared" si="5"/>
        <v>1.53</v>
      </c>
      <c r="Q58" s="201">
        <f t="shared" si="6"/>
        <v>4.699999999999999</v>
      </c>
      <c r="R58" s="149"/>
      <c r="S58" s="149"/>
      <c r="T58" s="149"/>
      <c r="U58" s="149"/>
      <c r="V58" s="149"/>
    </row>
    <row r="59" spans="1:22" ht="15.75" customHeight="1">
      <c r="A59" s="244"/>
      <c r="B59" s="194" t="s">
        <v>152</v>
      </c>
      <c r="C59" s="267">
        <v>3</v>
      </c>
      <c r="D59" s="195">
        <f t="shared" si="0"/>
        <v>30</v>
      </c>
      <c r="E59" s="268">
        <v>6</v>
      </c>
      <c r="F59" s="268"/>
      <c r="G59" s="268">
        <v>0.9</v>
      </c>
      <c r="H59" s="268"/>
      <c r="I59" s="268">
        <v>6.9</v>
      </c>
      <c r="J59" s="268"/>
      <c r="K59" s="268"/>
      <c r="L59" s="268">
        <v>6</v>
      </c>
      <c r="M59" s="268"/>
      <c r="N59" s="268"/>
      <c r="O59" s="196">
        <f t="shared" si="4"/>
        <v>19.8</v>
      </c>
      <c r="P59" s="197">
        <f t="shared" si="5"/>
        <v>1.98</v>
      </c>
      <c r="Q59" s="201">
        <f t="shared" si="6"/>
        <v>10.2</v>
      </c>
      <c r="R59" s="149"/>
      <c r="S59" s="149"/>
      <c r="T59" s="149"/>
      <c r="U59" s="149"/>
      <c r="V59" s="149"/>
    </row>
    <row r="61" spans="1:7" ht="12.75">
      <c r="A61" t="s">
        <v>413</v>
      </c>
      <c r="G61" t="s">
        <v>432</v>
      </c>
    </row>
    <row r="62" spans="1:9" ht="12.75">
      <c r="A62" s="1" t="s">
        <v>80</v>
      </c>
      <c r="B62" s="1"/>
      <c r="C62" s="1"/>
      <c r="D62" s="1" t="s">
        <v>151</v>
      </c>
      <c r="E62" s="1" t="s">
        <v>152</v>
      </c>
      <c r="G62" t="s">
        <v>151</v>
      </c>
      <c r="I62" t="s">
        <v>152</v>
      </c>
    </row>
    <row r="63" spans="1:9" ht="12.75">
      <c r="A63" s="2" t="s">
        <v>420</v>
      </c>
      <c r="B63" s="1"/>
      <c r="C63" s="1"/>
      <c r="D63" s="84">
        <v>0.75</v>
      </c>
      <c r="E63" s="83">
        <v>0.749</v>
      </c>
      <c r="G63" t="s">
        <v>424</v>
      </c>
      <c r="I63" t="s">
        <v>428</v>
      </c>
    </row>
    <row r="64" spans="1:9" ht="12.75">
      <c r="A64" s="2" t="s">
        <v>421</v>
      </c>
      <c r="B64" s="1"/>
      <c r="C64" s="1"/>
      <c r="D64" s="85">
        <v>0.698</v>
      </c>
      <c r="E64" s="84">
        <v>0.7</v>
      </c>
      <c r="G64" t="s">
        <v>425</v>
      </c>
      <c r="I64" t="s">
        <v>429</v>
      </c>
    </row>
    <row r="65" spans="1:9" ht="12.75">
      <c r="A65" s="2" t="s">
        <v>422</v>
      </c>
      <c r="B65" s="1"/>
      <c r="C65" s="1"/>
      <c r="D65" s="85">
        <v>0.649</v>
      </c>
      <c r="E65" s="83">
        <v>0.651</v>
      </c>
      <c r="G65" t="s">
        <v>426</v>
      </c>
      <c r="I65" t="s">
        <v>430</v>
      </c>
    </row>
    <row r="66" spans="1:9" ht="12.75">
      <c r="A66" s="2" t="s">
        <v>423</v>
      </c>
      <c r="B66" s="1"/>
      <c r="C66" s="1"/>
      <c r="D66" s="84">
        <v>0.6</v>
      </c>
      <c r="E66" s="83">
        <v>0.598</v>
      </c>
      <c r="G66" t="s">
        <v>427</v>
      </c>
      <c r="I66" t="s">
        <v>431</v>
      </c>
    </row>
  </sheetData>
  <sheetProtection/>
  <mergeCells count="46">
    <mergeCell ref="R42:V42"/>
    <mergeCell ref="A58:A59"/>
    <mergeCell ref="A6:A7"/>
    <mergeCell ref="A46:A47"/>
    <mergeCell ref="A48:A49"/>
    <mergeCell ref="A50:A51"/>
    <mergeCell ref="A52:A53"/>
    <mergeCell ref="A54:A55"/>
    <mergeCell ref="A56:A57"/>
    <mergeCell ref="A34:A35"/>
    <mergeCell ref="A36:A37"/>
    <mergeCell ref="A24:A25"/>
    <mergeCell ref="A26:A27"/>
    <mergeCell ref="A38:A39"/>
    <mergeCell ref="A40:A41"/>
    <mergeCell ref="A42:A43"/>
    <mergeCell ref="A44:A45"/>
    <mergeCell ref="A28:A29"/>
    <mergeCell ref="A30:A31"/>
    <mergeCell ref="A32:A33"/>
    <mergeCell ref="A8:A9"/>
    <mergeCell ref="A16:A17"/>
    <mergeCell ref="A18:A19"/>
    <mergeCell ref="A20:A21"/>
    <mergeCell ref="A22:A23"/>
    <mergeCell ref="A10:A11"/>
    <mergeCell ref="O2:O3"/>
    <mergeCell ref="A12:A13"/>
    <mergeCell ref="A14:A15"/>
    <mergeCell ref="J2:J3"/>
    <mergeCell ref="K2:K3"/>
    <mergeCell ref="L2:L3"/>
    <mergeCell ref="M2:M3"/>
    <mergeCell ref="F2:F3"/>
    <mergeCell ref="G2:G3"/>
    <mergeCell ref="A4:A5"/>
    <mergeCell ref="H2:H3"/>
    <mergeCell ref="I2:I3"/>
    <mergeCell ref="N2:N3"/>
    <mergeCell ref="A1:P1"/>
    <mergeCell ref="A2:A3"/>
    <mergeCell ref="B2:B3"/>
    <mergeCell ref="C2:C3"/>
    <mergeCell ref="D2:D3"/>
    <mergeCell ref="E2:E3"/>
    <mergeCell ref="P2:P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2" sqref="C2:M2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445</v>
      </c>
    </row>
    <row r="2" spans="3:13" ht="12.75">
      <c r="C2" s="280" t="s">
        <v>675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4" ht="36" customHeight="1">
      <c r="A3" s="257" t="s">
        <v>438</v>
      </c>
      <c r="B3" s="257"/>
      <c r="C3" s="257"/>
      <c r="D3" s="257"/>
    </row>
    <row r="4" spans="1:13" ht="25.5" customHeight="1">
      <c r="A4" s="258" t="s">
        <v>241</v>
      </c>
      <c r="B4" s="258"/>
      <c r="C4" s="258"/>
      <c r="D4" s="258"/>
      <c r="E4" s="34"/>
      <c r="F4" s="34"/>
      <c r="G4" s="34"/>
      <c r="H4" s="34"/>
      <c r="I4" s="34"/>
      <c r="J4" s="34"/>
      <c r="K4" s="34"/>
      <c r="L4" s="34"/>
      <c r="M4" s="34"/>
    </row>
    <row r="5" spans="1:4" ht="12.75">
      <c r="A5" s="6"/>
      <c r="B5" s="6"/>
      <c r="C5" s="6"/>
      <c r="D5" s="6"/>
    </row>
    <row r="6" spans="1:4" ht="30.75" customHeight="1">
      <c r="A6" s="259" t="s">
        <v>83</v>
      </c>
      <c r="B6" s="259" t="s">
        <v>80</v>
      </c>
      <c r="C6" s="261" t="s">
        <v>82</v>
      </c>
      <c r="D6" s="262"/>
    </row>
    <row r="7" spans="1:4" ht="73.5" customHeight="1">
      <c r="A7" s="260"/>
      <c r="B7" s="260"/>
      <c r="C7" s="88" t="s">
        <v>439</v>
      </c>
      <c r="D7" s="88" t="s">
        <v>440</v>
      </c>
    </row>
    <row r="8" spans="1:4" ht="54" customHeight="1">
      <c r="A8" s="89" t="s">
        <v>9</v>
      </c>
      <c r="B8" s="7">
        <v>0.2</v>
      </c>
      <c r="C8" s="8">
        <v>280</v>
      </c>
      <c r="D8" s="8">
        <v>360</v>
      </c>
    </row>
    <row r="9" spans="1:4" ht="54.75" customHeight="1">
      <c r="A9" s="89" t="s">
        <v>59</v>
      </c>
      <c r="B9" s="7">
        <v>0.05</v>
      </c>
      <c r="C9" s="8">
        <v>70</v>
      </c>
      <c r="D9" s="8">
        <v>90</v>
      </c>
    </row>
    <row r="10" spans="1:4" ht="57" customHeight="1">
      <c r="A10" s="89" t="s">
        <v>15</v>
      </c>
      <c r="B10" s="7">
        <v>0.35</v>
      </c>
      <c r="C10" s="8">
        <v>490</v>
      </c>
      <c r="D10" s="8">
        <v>630</v>
      </c>
    </row>
    <row r="11" spans="1:4" ht="61.5" customHeight="1">
      <c r="A11" s="89" t="s">
        <v>24</v>
      </c>
      <c r="B11" s="7">
        <v>0.15</v>
      </c>
      <c r="C11" s="8">
        <v>210</v>
      </c>
      <c r="D11" s="8">
        <v>270</v>
      </c>
    </row>
    <row r="12" spans="1:4" ht="72.75" customHeight="1">
      <c r="A12" s="89" t="s">
        <v>31</v>
      </c>
      <c r="B12" s="7">
        <v>0.25</v>
      </c>
      <c r="C12" s="8">
        <v>350</v>
      </c>
      <c r="D12" s="8">
        <v>450</v>
      </c>
    </row>
    <row r="13" spans="1:4" ht="74.25" customHeight="1">
      <c r="A13" s="89" t="s">
        <v>81</v>
      </c>
      <c r="B13" s="7">
        <v>1</v>
      </c>
      <c r="C13" s="8">
        <v>1400</v>
      </c>
      <c r="D13" s="8">
        <v>1800</v>
      </c>
    </row>
    <row r="14" ht="19.5" customHeight="1"/>
    <row r="15" spans="1:4" ht="19.5">
      <c r="A15" s="90" t="s">
        <v>441</v>
      </c>
      <c r="B15" s="86"/>
      <c r="C15" s="91">
        <v>42</v>
      </c>
      <c r="D15" s="91">
        <v>54</v>
      </c>
    </row>
    <row r="16" spans="1:4" ht="19.5">
      <c r="A16" s="90" t="s">
        <v>442</v>
      </c>
      <c r="B16" s="86"/>
      <c r="C16" s="91">
        <v>47</v>
      </c>
      <c r="D16" s="91">
        <v>60</v>
      </c>
    </row>
    <row r="17" spans="1:4" ht="19.5">
      <c r="A17" s="90" t="s">
        <v>443</v>
      </c>
      <c r="B17" s="86"/>
      <c r="C17" s="91">
        <v>203</v>
      </c>
      <c r="D17" s="91">
        <v>261</v>
      </c>
    </row>
    <row r="18" spans="1:4" ht="15.75">
      <c r="A18" s="86"/>
      <c r="B18" s="86"/>
      <c r="C18" s="86"/>
      <c r="D18" s="86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32" sqref="B32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25"/>
      <c r="C1" s="25" t="s">
        <v>444</v>
      </c>
      <c r="D1" s="25"/>
    </row>
    <row r="2" spans="2:4" ht="12.75">
      <c r="B2" s="282" t="s">
        <v>676</v>
      </c>
      <c r="C2" s="282"/>
      <c r="D2" s="25"/>
    </row>
    <row r="3" spans="2:4" ht="12.75">
      <c r="B3" s="283" t="s">
        <v>677</v>
      </c>
      <c r="C3" s="283"/>
      <c r="D3" s="284"/>
    </row>
    <row r="4" spans="1:3" ht="33" customHeight="1">
      <c r="A4" s="263" t="s">
        <v>603</v>
      </c>
      <c r="B4" s="263"/>
      <c r="C4" s="263"/>
    </row>
    <row r="5" spans="1:3" ht="15.75">
      <c r="A5" s="246" t="s">
        <v>446</v>
      </c>
      <c r="B5" s="264" t="s">
        <v>447</v>
      </c>
      <c r="C5" s="265"/>
    </row>
    <row r="6" spans="1:3" ht="15.75">
      <c r="A6" s="247"/>
      <c r="B6" s="94" t="s">
        <v>448</v>
      </c>
      <c r="C6" s="94" t="s">
        <v>449</v>
      </c>
    </row>
    <row r="7" spans="1:3" ht="141.75" customHeight="1">
      <c r="A7" s="92" t="s">
        <v>459</v>
      </c>
      <c r="B7" s="95" t="s">
        <v>450</v>
      </c>
      <c r="C7" s="95" t="s">
        <v>451</v>
      </c>
    </row>
    <row r="8" spans="1:3" ht="31.5">
      <c r="A8" s="92" t="s">
        <v>452</v>
      </c>
      <c r="B8" s="95" t="s">
        <v>453</v>
      </c>
      <c r="C8" s="95" t="s">
        <v>454</v>
      </c>
    </row>
    <row r="9" spans="1:3" ht="15.75">
      <c r="A9" s="86" t="s">
        <v>455</v>
      </c>
      <c r="B9" s="95" t="s">
        <v>456</v>
      </c>
      <c r="C9" s="95" t="s">
        <v>457</v>
      </c>
    </row>
    <row r="10" spans="1:3" ht="47.25">
      <c r="A10" s="92" t="s">
        <v>460</v>
      </c>
      <c r="B10" s="95" t="s">
        <v>454</v>
      </c>
      <c r="C10" s="95" t="s">
        <v>458</v>
      </c>
    </row>
    <row r="11" spans="1:3" ht="15.75">
      <c r="A11" s="86" t="s">
        <v>461</v>
      </c>
      <c r="B11" s="95" t="s">
        <v>462</v>
      </c>
      <c r="C11" s="95" t="s">
        <v>450</v>
      </c>
    </row>
    <row r="12" spans="1:3" ht="63">
      <c r="A12" s="92" t="s">
        <v>463</v>
      </c>
      <c r="B12" s="95" t="s">
        <v>456</v>
      </c>
      <c r="C12" s="95" t="s">
        <v>457</v>
      </c>
    </row>
    <row r="13" spans="1:3" ht="15.75">
      <c r="A13" s="86" t="s">
        <v>28</v>
      </c>
      <c r="B13" s="95">
        <v>95</v>
      </c>
      <c r="C13" s="95">
        <v>100</v>
      </c>
    </row>
    <row r="14" spans="1:3" ht="15.75">
      <c r="A14" s="86"/>
      <c r="B14" s="86"/>
      <c r="C14" s="86"/>
    </row>
    <row r="15" spans="1:3" ht="15.75">
      <c r="A15" s="285"/>
      <c r="B15" s="285"/>
      <c r="C15" s="285"/>
    </row>
    <row r="16" ht="12.75">
      <c r="C16" t="s">
        <v>444</v>
      </c>
    </row>
    <row r="17" spans="2:3" ht="12.75">
      <c r="B17" s="245" t="s">
        <v>464</v>
      </c>
      <c r="C17" s="245"/>
    </row>
    <row r="18" spans="1:3" ht="12.75">
      <c r="A18" s="266" t="s">
        <v>468</v>
      </c>
      <c r="B18" s="266"/>
      <c r="C18" s="266"/>
    </row>
    <row r="19" spans="1:3" ht="24" customHeight="1">
      <c r="A19" s="94" t="s">
        <v>465</v>
      </c>
      <c r="B19" s="94" t="s">
        <v>448</v>
      </c>
      <c r="C19" s="94" t="s">
        <v>449</v>
      </c>
    </row>
    <row r="20" spans="1:3" ht="24" customHeight="1">
      <c r="A20" s="93" t="s">
        <v>9</v>
      </c>
      <c r="B20" s="87">
        <v>350</v>
      </c>
      <c r="C20" s="87">
        <v>400</v>
      </c>
    </row>
    <row r="21" spans="1:3" ht="24" customHeight="1">
      <c r="A21" s="93" t="s">
        <v>466</v>
      </c>
      <c r="B21" s="87">
        <v>100</v>
      </c>
      <c r="C21" s="87">
        <v>100</v>
      </c>
    </row>
    <row r="22" spans="1:3" ht="24" customHeight="1">
      <c r="A22" s="93" t="s">
        <v>467</v>
      </c>
      <c r="B22" s="87">
        <v>450</v>
      </c>
      <c r="C22" s="87">
        <v>600</v>
      </c>
    </row>
    <row r="23" spans="1:3" ht="24" customHeight="1">
      <c r="A23" s="93" t="s">
        <v>24</v>
      </c>
      <c r="B23" s="87">
        <v>200</v>
      </c>
      <c r="C23" s="87">
        <v>250</v>
      </c>
    </row>
    <row r="24" spans="1:3" ht="24" customHeight="1">
      <c r="A24" s="93" t="s">
        <v>31</v>
      </c>
      <c r="B24" s="87">
        <v>400</v>
      </c>
      <c r="C24" s="87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Пеунова Валентина Иосифовна</cp:lastModifiedBy>
  <cp:lastPrinted>2021-02-18T04:06:42Z</cp:lastPrinted>
  <dcterms:created xsi:type="dcterms:W3CDTF">2009-01-25T03:14:27Z</dcterms:created>
  <dcterms:modified xsi:type="dcterms:W3CDTF">2021-02-18T04:17:00Z</dcterms:modified>
  <cp:category/>
  <cp:version/>
  <cp:contentType/>
  <cp:contentStatus/>
</cp:coreProperties>
</file>